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ima_acerE15\OneDrive\documentos\"/>
    </mc:Choice>
  </mc:AlternateContent>
  <xr:revisionPtr revIDLastSave="0" documentId="13_ncr:1_{9361EE63-B2B3-4F83-9DC4-2E217AEF7022}" xr6:coauthVersionLast="36" xr6:coauthVersionMax="36" xr10:uidLastSave="{00000000-0000-0000-0000-000000000000}"/>
  <bookViews>
    <workbookView xWindow="0" yWindow="0" windowWidth="15345" windowHeight="5265" firstSheet="2" activeTab="4" xr2:uid="{B8AA51B0-75C1-4948-9F68-0318EF1244D9}"/>
  </bookViews>
  <sheets>
    <sheet name="sin comprar a terceros" sheetId="1" r:id="rId1"/>
    <sheet name="costo de 2.5 a terceros" sheetId="3" r:id="rId2"/>
    <sheet name="costo de 3.0 a terceros" sheetId="2" r:id="rId3"/>
    <sheet name="costo de 3.5 a terceros" sheetId="4" r:id="rId4"/>
    <sheet name="abiertassin3" sheetId="6" r:id="rId5"/>
    <sheet name="abiertascon3" sheetId="5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X35" i="5" l="1"/>
  <c r="BW35" i="5"/>
  <c r="BV35" i="5"/>
  <c r="BU35" i="5"/>
  <c r="BT35" i="5"/>
  <c r="BS35" i="5"/>
  <c r="BR35" i="5"/>
  <c r="BQ35" i="5"/>
  <c r="BP35" i="5"/>
  <c r="BO35" i="5"/>
  <c r="BN35" i="5"/>
  <c r="BM35" i="5"/>
  <c r="BL35" i="5"/>
  <c r="BK35" i="5"/>
  <c r="BJ35" i="5"/>
  <c r="BI35" i="5"/>
  <c r="BH35" i="5"/>
  <c r="BG35" i="5"/>
  <c r="BF35" i="5"/>
  <c r="BE35" i="5"/>
  <c r="BD35" i="5"/>
  <c r="BC35" i="5"/>
  <c r="BB35" i="5"/>
  <c r="BA35" i="5"/>
  <c r="AZ35" i="5"/>
  <c r="AY35" i="5"/>
  <c r="AX35" i="5"/>
  <c r="AW35" i="5"/>
  <c r="AV35" i="5"/>
  <c r="AU35" i="5"/>
  <c r="AT35" i="5"/>
  <c r="AS35" i="5"/>
  <c r="AR35" i="5"/>
  <c r="AQ35" i="5"/>
  <c r="AP35" i="5"/>
  <c r="AO35" i="5"/>
  <c r="AN35" i="5"/>
  <c r="AM35" i="5"/>
  <c r="AL35" i="5"/>
  <c r="AK35" i="5"/>
  <c r="AJ35" i="5"/>
  <c r="AI35" i="5"/>
  <c r="AH35" i="5"/>
  <c r="AG35" i="5"/>
  <c r="AF35" i="5"/>
  <c r="AE35" i="5"/>
  <c r="AD35" i="5"/>
  <c r="AC35" i="5"/>
  <c r="AB35" i="5"/>
  <c r="AA35" i="5"/>
  <c r="Z35" i="5"/>
  <c r="Y35" i="5"/>
  <c r="X35" i="5"/>
  <c r="W35" i="5"/>
  <c r="V35" i="5"/>
  <c r="U35" i="5"/>
  <c r="T35" i="5"/>
  <c r="S35" i="5"/>
  <c r="R35" i="5"/>
  <c r="Q35" i="5"/>
  <c r="P35" i="5"/>
  <c r="O35" i="5"/>
  <c r="N35" i="5"/>
  <c r="M35" i="5"/>
  <c r="L35" i="5"/>
  <c r="K35" i="5"/>
  <c r="J35" i="5"/>
  <c r="I35" i="5"/>
  <c r="H35" i="5"/>
  <c r="G35" i="5"/>
  <c r="F35" i="5"/>
  <c r="E35" i="5"/>
</calcChain>
</file>

<file path=xl/sharedStrings.xml><?xml version="1.0" encoding="utf-8"?>
<sst xmlns="http://schemas.openxmlformats.org/spreadsheetml/2006/main" count="311" uniqueCount="103">
  <si>
    <t>numero deseado de biorefinerias</t>
  </si>
  <si>
    <t>alpha</t>
  </si>
  <si>
    <t>lamda</t>
  </si>
  <si>
    <t>inv_cost</t>
  </si>
  <si>
    <t>log_cost</t>
  </si>
  <si>
    <t>conv_cost</t>
  </si>
  <si>
    <t>vend_cost</t>
  </si>
  <si>
    <t>tail_cost</t>
  </si>
  <si>
    <t>var_sol</t>
  </si>
  <si>
    <t>cvar_sol</t>
  </si>
  <si>
    <t>ex_sol</t>
  </si>
  <si>
    <t>best_sol</t>
  </si>
  <si>
    <t>Columna1</t>
  </si>
  <si>
    <t>Columna2</t>
  </si>
  <si>
    <t>Columna3</t>
  </si>
  <si>
    <t>Columna4</t>
  </si>
  <si>
    <t>Columna5</t>
  </si>
  <si>
    <t>Columna6</t>
  </si>
  <si>
    <t>Columna7</t>
  </si>
  <si>
    <t>Columna8</t>
  </si>
  <si>
    <t>Columna9</t>
  </si>
  <si>
    <t>Columna10</t>
  </si>
  <si>
    <t>Columna11</t>
  </si>
  <si>
    <t>Columna12</t>
  </si>
  <si>
    <t>Columna13</t>
  </si>
  <si>
    <t>Columna14</t>
  </si>
  <si>
    <t>Columna15</t>
  </si>
  <si>
    <t>Columna16</t>
  </si>
  <si>
    <t>Columna17</t>
  </si>
  <si>
    <t>Columna18</t>
  </si>
  <si>
    <t>Columna19</t>
  </si>
  <si>
    <t>Columna20</t>
  </si>
  <si>
    <t>Columna21</t>
  </si>
  <si>
    <t>Columna22</t>
  </si>
  <si>
    <t>Columna23</t>
  </si>
  <si>
    <t>Columna24</t>
  </si>
  <si>
    <t>Columna25</t>
  </si>
  <si>
    <t>Columna26</t>
  </si>
  <si>
    <t>Columna27</t>
  </si>
  <si>
    <t>Columna28</t>
  </si>
  <si>
    <t>Columna29</t>
  </si>
  <si>
    <t>Columna30</t>
  </si>
  <si>
    <t>Columna31</t>
  </si>
  <si>
    <t>Columna32</t>
  </si>
  <si>
    <t>Columna33</t>
  </si>
  <si>
    <t>Columna34</t>
  </si>
  <si>
    <t>Columna35</t>
  </si>
  <si>
    <t>Columna36</t>
  </si>
  <si>
    <t>Columna37</t>
  </si>
  <si>
    <t>Columna38</t>
  </si>
  <si>
    <t>Columna39</t>
  </si>
  <si>
    <t>Columna40</t>
  </si>
  <si>
    <t>Columna41</t>
  </si>
  <si>
    <t>Columna42</t>
  </si>
  <si>
    <t>Columna43</t>
  </si>
  <si>
    <t>Columna44</t>
  </si>
  <si>
    <t>Columna45</t>
  </si>
  <si>
    <t>Columna46</t>
  </si>
  <si>
    <t>Columna47</t>
  </si>
  <si>
    <t>Columna48</t>
  </si>
  <si>
    <t>Columna49</t>
  </si>
  <si>
    <t>Columna50</t>
  </si>
  <si>
    <t>Columna51</t>
  </si>
  <si>
    <t>Columna52</t>
  </si>
  <si>
    <t>Columna53</t>
  </si>
  <si>
    <t>Columna54</t>
  </si>
  <si>
    <t>Columna55</t>
  </si>
  <si>
    <t>Columna56</t>
  </si>
  <si>
    <t>Columna57</t>
  </si>
  <si>
    <t>Columna58</t>
  </si>
  <si>
    <t>Columna59</t>
  </si>
  <si>
    <t>Columna60</t>
  </si>
  <si>
    <t>Columna61</t>
  </si>
  <si>
    <t>Columna62</t>
  </si>
  <si>
    <t>Columna63</t>
  </si>
  <si>
    <t>Columna64</t>
  </si>
  <si>
    <t>Columna65</t>
  </si>
  <si>
    <t>Columna66</t>
  </si>
  <si>
    <t>Columna67</t>
  </si>
  <si>
    <t>Columna68</t>
  </si>
  <si>
    <t>Columna69</t>
  </si>
  <si>
    <t>Columna70</t>
  </si>
  <si>
    <t>Columna71</t>
  </si>
  <si>
    <t>Columna72</t>
  </si>
  <si>
    <t>Columna73</t>
  </si>
  <si>
    <t>Columna74</t>
  </si>
  <si>
    <t>Columna75</t>
  </si>
  <si>
    <t>Columna76</t>
  </si>
  <si>
    <t>n_bios = 20</t>
  </si>
  <si>
    <t>n_bios = 15</t>
  </si>
  <si>
    <t>n_bios = 12</t>
  </si>
  <si>
    <t>n_bios = 10</t>
  </si>
  <si>
    <t>alpha=.75</t>
  </si>
  <si>
    <t>alpha=.85</t>
  </si>
  <si>
    <t>alpha=.95</t>
  </si>
  <si>
    <t>lamda=0</t>
  </si>
  <si>
    <t>lamda=5</t>
  </si>
  <si>
    <t>lamda=10</t>
  </si>
  <si>
    <t>lamda=50</t>
  </si>
  <si>
    <t>lamda=100</t>
  </si>
  <si>
    <t>lamda=1000</t>
  </si>
  <si>
    <t xml:space="preserve">numero de </t>
  </si>
  <si>
    <t>biorefinerias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</si>
</sst>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/>
      <right/>
      <top/>
      <bottom style="thin">
        <color theme="9" tint="0.39997558519241921"/>
      </bottom>
      <diagonal/>
    </border>
    <border>
      <left style="thin">
        <color theme="9" tint="0.39997558519241921"/>
      </left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4" fontId="0" fillId="0" borderId="0" xfId="0" applyNumberFormat="1"/>
    <xf numFmtId="0" fontId="0" fillId="0" borderId="0" xfId="0" applyAlignment="1" applyProtection="1">
      <alignment horizontal="center"/>
      <protection locked="0"/>
    </xf>
    <xf numFmtId="0" fontId="0" fillId="2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2" xfId="0" applyBorder="1"/>
    <xf numFmtId="0" fontId="0" fillId="2" borderId="1" xfId="0" applyFont="1" applyFill="1" applyBorder="1"/>
    <xf numFmtId="0" fontId="0" fillId="2" borderId="3" xfId="0" applyFont="1" applyFill="1" applyBorder="1"/>
    <xf numFmtId="0" fontId="0" fillId="2" borderId="3" xfId="0" applyNumberFormat="1" applyFont="1" applyFill="1" applyBorder="1"/>
    <xf numFmtId="0" fontId="0" fillId="0" borderId="1" xfId="0" applyFont="1" applyBorder="1"/>
    <xf numFmtId="0" fontId="0" fillId="0" borderId="3" xfId="0" applyFont="1" applyBorder="1"/>
    <xf numFmtId="0" fontId="0" fillId="0" borderId="3" xfId="0" applyNumberFormat="1" applyFont="1" applyBorder="1"/>
    <xf numFmtId="0" fontId="0" fillId="0" borderId="4" xfId="0" applyBorder="1"/>
    <xf numFmtId="0" fontId="0" fillId="0" borderId="0" xfId="0" applyBorder="1"/>
    <xf numFmtId="0" fontId="0" fillId="3" borderId="0" xfId="0" applyFill="1"/>
    <xf numFmtId="0" fontId="0" fillId="0" borderId="0" xfId="0" applyAlignment="1">
      <alignment horizontal="center"/>
    </xf>
  </cellXfs>
  <cellStyles count="1">
    <cellStyle name="Normal" xfId="0" builtinId="0"/>
  </cellStyles>
  <dxfs count="85">
    <dxf>
      <font>
        <color rgb="FF9C0006"/>
      </font>
      <fill>
        <patternFill>
          <bgColor rgb="FFFFC7CE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9" tint="0.79998168889431442"/>
          <bgColor theme="9" tint="0.79998168889431442"/>
        </patternFill>
      </fill>
      <border diagonalUp="0" diagonalDown="0">
        <left style="thin">
          <color theme="9"/>
        </left>
        <right style="thin">
          <color theme="9"/>
        </right>
        <top style="thin">
          <color theme="9"/>
        </top>
        <bottom style="thin">
          <color theme="9"/>
        </bottom>
        <vertical/>
        <horizontal/>
      </border>
    </dxf>
    <dxf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9" tint="0.79998168889431442"/>
          <bgColor theme="9" tint="0.79998168889431442"/>
        </patternFill>
      </fill>
      <border diagonalUp="0" diagonalDown="0">
        <left style="thin">
          <color theme="9"/>
        </left>
        <right style="thin">
          <color theme="9"/>
        </right>
        <top style="thin">
          <color theme="9"/>
        </top>
        <bottom style="thin">
          <color theme="9"/>
        </bottom>
        <vertical/>
        <horizontal/>
      </border>
    </dxf>
    <dxf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9" tint="0.79998168889431442"/>
          <bgColor theme="9" tint="0.79998168889431442"/>
        </patternFill>
      </fill>
      <border diagonalUp="0" diagonalDown="0">
        <left style="thin">
          <color theme="9"/>
        </left>
        <right style="thin">
          <color theme="9"/>
        </right>
        <top style="thin">
          <color theme="9"/>
        </top>
        <bottom style="thin">
          <color theme="9"/>
        </bottom>
        <vertical/>
        <horizontal/>
      </border>
    </dxf>
    <dxf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9" tint="0.79998168889431442"/>
          <bgColor theme="9" tint="0.79998168889431442"/>
        </patternFill>
      </fill>
      <border diagonalUp="0" diagonalDown="0">
        <left style="thin">
          <color theme="9"/>
        </left>
        <right style="thin">
          <color theme="9"/>
        </right>
        <top style="thin">
          <color theme="9"/>
        </top>
        <bottom style="thin">
          <color theme="9"/>
        </bottom>
        <vertical/>
        <horizontal/>
      </border>
    </dxf>
    <dxf>
      <alignment horizontal="center" vertical="bottom" textRotation="0" wrapText="0" indent="0" justifyLastLine="0" shrinkToFit="0" readingOrder="0"/>
      <protection locked="0" hidden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A04103C-F5E4-47C0-B253-63ABE4BF4EAA}" name="Tabla13" displayName="Tabla13" ref="A1:BX35" totalsRowCount="1" headerRowDxfId="81">
  <tableColumns count="76">
    <tableColumn id="1" xr3:uid="{C44FD68A-3859-4B00-A79F-797B310507FF}" name="Columna1" dataDxfId="80" totalsRowDxfId="79"/>
    <tableColumn id="2" xr3:uid="{307BFCC4-90E2-4B00-8C75-A196600DE623}" name="Columna2" dataDxfId="78" totalsRowDxfId="77"/>
    <tableColumn id="3" xr3:uid="{517269A2-7DDF-4B9E-9170-F8192F5BC2EF}" name="Columna3" totalsRowLabel="numero de " dataDxfId="76" totalsRowDxfId="75"/>
    <tableColumn id="4" xr3:uid="{AB5760C8-77DF-4D0F-8586-BF3E79867AB2}" name="Columna4" totalsRowLabel="biorefinerias" dataDxfId="74" totalsRowDxfId="73"/>
    <tableColumn id="5" xr3:uid="{5A787224-08D4-4600-8679-E5002E03AE84}" name="Columna5" totalsRowFunction="countNums" totalsRowDxfId="72"/>
    <tableColumn id="6" xr3:uid="{376D932A-AA55-42BF-A1D7-14D6D9AB76F9}" name="Columna6" totalsRowFunction="countNums" totalsRowDxfId="71"/>
    <tableColumn id="7" xr3:uid="{5FCFDEBE-F6D3-4487-87FB-7B525B688008}" name="Columna7" totalsRowFunction="countNums" totalsRowDxfId="70"/>
    <tableColumn id="8" xr3:uid="{2FACEC59-320C-4223-BC47-429A085FB05B}" name="Columna8" totalsRowFunction="countNums" totalsRowDxfId="69"/>
    <tableColumn id="9" xr3:uid="{7C8FA2BB-CB32-443E-A37B-32D08EB52E9F}" name="Columna9" totalsRowFunction="countNums" totalsRowDxfId="68"/>
    <tableColumn id="10" xr3:uid="{E9367AE5-2C00-438A-8389-552E9F15700B}" name="Columna10" totalsRowFunction="countNums" totalsRowDxfId="67"/>
    <tableColumn id="11" xr3:uid="{085ACC0D-F8CB-4F12-B488-B806523855B4}" name="Columna11" totalsRowFunction="countNums" totalsRowDxfId="66"/>
    <tableColumn id="12" xr3:uid="{1343712F-6FC7-44DB-8865-6D88BF8A54A6}" name="Columna12" totalsRowFunction="countNums" totalsRowDxfId="65"/>
    <tableColumn id="13" xr3:uid="{89C1EC4B-CDC6-4B80-A74F-B94011DE154B}" name="Columna13" totalsRowFunction="countNums" totalsRowDxfId="64"/>
    <tableColumn id="14" xr3:uid="{077EE46F-53EE-412A-8AAC-71690879F248}" name="Columna14" totalsRowFunction="countNums" totalsRowDxfId="63"/>
    <tableColumn id="15" xr3:uid="{4136C7D6-CA11-4604-A4A5-60C20A4D2EF4}" name="Columna15" totalsRowFunction="countNums" totalsRowDxfId="62"/>
    <tableColumn id="16" xr3:uid="{C1295239-5F57-42EA-A520-EC710783DF9A}" name="Columna16" totalsRowFunction="countNums" totalsRowDxfId="61"/>
    <tableColumn id="17" xr3:uid="{B50A8CF4-D6A8-4E93-B769-C3C022D9A586}" name="Columna17" totalsRowFunction="countNums" totalsRowDxfId="60"/>
    <tableColumn id="18" xr3:uid="{C0C88CFD-C8F5-4ACC-A3B4-59AD809C895D}" name="Columna18" totalsRowFunction="countNums" totalsRowDxfId="59"/>
    <tableColumn id="19" xr3:uid="{CAF5CE52-71B5-417D-A0AD-05EA4C73659D}" name="Columna19" totalsRowFunction="countNums" totalsRowDxfId="58"/>
    <tableColumn id="20" xr3:uid="{5211DE8C-D0AF-4681-876B-AE5A8EC8A54A}" name="Columna20" totalsRowFunction="countNums" totalsRowDxfId="57"/>
    <tableColumn id="21" xr3:uid="{5EF2951F-EB75-4E2C-8925-D7E560681AD8}" name="Columna21" totalsRowFunction="countNums" totalsRowDxfId="56"/>
    <tableColumn id="22" xr3:uid="{268E87E8-DFF3-4207-A3E2-D21B82B0D035}" name="Columna22" totalsRowFunction="countNums" totalsRowDxfId="55"/>
    <tableColumn id="23" xr3:uid="{F22B6CBB-7F1E-49B5-ADE7-5701FD6C4E58}" name="Columna23" totalsRowFunction="countNums" totalsRowDxfId="54"/>
    <tableColumn id="24" xr3:uid="{14F022DE-849D-4710-BF68-C521ABCD7868}" name="Columna24" totalsRowFunction="countNums" totalsRowDxfId="53"/>
    <tableColumn id="25" xr3:uid="{EFC1488B-0742-458F-B3A2-AE7009AB4C38}" name="Columna25" totalsRowFunction="countNums" totalsRowDxfId="52"/>
    <tableColumn id="26" xr3:uid="{9A10064B-B649-4540-9612-D473598A50FA}" name="Columna26" totalsRowFunction="countNums" totalsRowDxfId="51"/>
    <tableColumn id="27" xr3:uid="{1098C4E2-6761-426D-B77E-97AE9F8E303C}" name="Columna27" totalsRowFunction="countNums" totalsRowDxfId="50"/>
    <tableColumn id="28" xr3:uid="{7E8FB50A-9AEF-4DD0-A59D-5C951EAD0882}" name="Columna28" totalsRowFunction="countNums" totalsRowDxfId="49"/>
    <tableColumn id="29" xr3:uid="{75BAE4FE-7CE1-49C8-AE7F-D7FF3C485364}" name="Columna29" totalsRowFunction="countNums" totalsRowDxfId="48"/>
    <tableColumn id="30" xr3:uid="{B1B8B963-77B2-4BB6-AE95-50F892851CAC}" name="Columna30" totalsRowFunction="countNums" totalsRowDxfId="47"/>
    <tableColumn id="31" xr3:uid="{4AB0B13A-7C44-4856-9ED9-0122C456692E}" name="Columna31" totalsRowFunction="countNums" totalsRowDxfId="46"/>
    <tableColumn id="32" xr3:uid="{BAA4D612-3A9C-4025-8B87-14F0B5F22AC8}" name="Columna32" totalsRowFunction="countNums" totalsRowDxfId="45"/>
    <tableColumn id="33" xr3:uid="{6C185E77-93ED-4C55-8F4C-C5C1D7F32E06}" name="Columna33" totalsRowFunction="countNums" totalsRowDxfId="44"/>
    <tableColumn id="34" xr3:uid="{D31CF215-2384-4996-815D-623C4F0DEFF9}" name="Columna34" totalsRowFunction="countNums" totalsRowDxfId="43"/>
    <tableColumn id="35" xr3:uid="{726A23A6-E4F5-4CE9-AE28-F2D1E69AD2AE}" name="Columna35" totalsRowFunction="countNums" totalsRowDxfId="42"/>
    <tableColumn id="36" xr3:uid="{E9B77BEC-22E7-4325-A26E-4A818A172750}" name="Columna36" totalsRowFunction="countNums" totalsRowDxfId="41"/>
    <tableColumn id="37" xr3:uid="{4D5E0A60-076E-4A5E-A2E1-E63BCB22F7CD}" name="Columna37" totalsRowFunction="countNums" totalsRowDxfId="40"/>
    <tableColumn id="38" xr3:uid="{A5484AAD-3C2F-4819-9DDE-A73DA51E1F94}" name="Columna38" totalsRowFunction="countNums" totalsRowDxfId="39"/>
    <tableColumn id="39" xr3:uid="{17A924D6-02A0-4587-933C-106142EDF497}" name="Columna39" totalsRowFunction="countNums" totalsRowDxfId="38"/>
    <tableColumn id="40" xr3:uid="{6DE29D45-0BDB-4CB1-80EC-CC61F0D0D88A}" name="Columna40" totalsRowFunction="countNums" totalsRowDxfId="37"/>
    <tableColumn id="41" xr3:uid="{C64F1FC1-DAF1-47F0-98CB-CBBCB5F37635}" name="Columna41" totalsRowFunction="countNums" totalsRowDxfId="36"/>
    <tableColumn id="42" xr3:uid="{68E2B6E2-F691-4F38-8DA6-F4D0FDB4A4D8}" name="Columna42" totalsRowFunction="countNums" totalsRowDxfId="35"/>
    <tableColumn id="43" xr3:uid="{F51E4181-2FB3-42AC-BC27-8C021DA8A33E}" name="Columna43" totalsRowFunction="countNums" totalsRowDxfId="34"/>
    <tableColumn id="44" xr3:uid="{9BDB9468-43FD-451D-829C-CF9BB7BDB442}" name="Columna44" totalsRowFunction="countNums" totalsRowDxfId="33"/>
    <tableColumn id="45" xr3:uid="{8D63C1EE-3FB7-45DB-9736-A7987EBF7A3D}" name="Columna45" totalsRowFunction="countNums" totalsRowDxfId="32"/>
    <tableColumn id="46" xr3:uid="{939CE814-F473-4560-9D51-B68F19273453}" name="Columna46" totalsRowFunction="countNums" totalsRowDxfId="31"/>
    <tableColumn id="47" xr3:uid="{21551E10-2BB3-4A6B-BAA7-7FDE92CC37E7}" name="Columna47" totalsRowFunction="countNums" totalsRowDxfId="30"/>
    <tableColumn id="48" xr3:uid="{6BFA68DE-8105-4468-8E39-A36CC80A7E39}" name="Columna48" totalsRowFunction="countNums" totalsRowDxfId="29"/>
    <tableColumn id="49" xr3:uid="{4C4FC42D-C4F6-4EF0-A24E-B5D1364203A2}" name="Columna49" totalsRowFunction="countNums" totalsRowDxfId="28"/>
    <tableColumn id="50" xr3:uid="{CA4812AE-B19C-455F-AA90-8E136532FC16}" name="Columna50" totalsRowFunction="countNums" totalsRowDxfId="27"/>
    <tableColumn id="51" xr3:uid="{48AEFDD3-BE01-41D9-BD9F-12D68A67338F}" name="Columna51" totalsRowFunction="countNums" totalsRowDxfId="26"/>
    <tableColumn id="52" xr3:uid="{278FF412-C448-41BC-B01D-207696547331}" name="Columna52" totalsRowFunction="countNums" totalsRowDxfId="25"/>
    <tableColumn id="53" xr3:uid="{1327AB05-9412-47E1-B65B-A02FE77109A3}" name="Columna53" totalsRowFunction="countNums" totalsRowDxfId="24"/>
    <tableColumn id="54" xr3:uid="{EB3AA250-3271-4BC9-B2FE-61B0DA7906A6}" name="Columna54" totalsRowFunction="countNums" totalsRowDxfId="23"/>
    <tableColumn id="55" xr3:uid="{208722A1-D5E8-49DD-9998-44C73D12AEA8}" name="Columna55" totalsRowFunction="countNums" totalsRowDxfId="22"/>
    <tableColumn id="56" xr3:uid="{FB222A03-F81D-4266-9F41-357069FC5F66}" name="Columna56" totalsRowFunction="countNums" totalsRowDxfId="21"/>
    <tableColumn id="57" xr3:uid="{60E9E295-4D59-49C1-B87E-F0F4D34212DD}" name="Columna57" totalsRowFunction="countNums" totalsRowDxfId="20"/>
    <tableColumn id="58" xr3:uid="{8B8D77AE-3B62-4C15-AC34-DBD1B9CE6F4C}" name="Columna58" totalsRowFunction="countNums" totalsRowDxfId="19"/>
    <tableColumn id="59" xr3:uid="{72327395-A0CB-4178-86D7-9FAA84FBC546}" name="Columna59" totalsRowFunction="countNums" totalsRowDxfId="18"/>
    <tableColumn id="60" xr3:uid="{4C82D310-1A2D-41BC-9EF0-8E3E50D52372}" name="Columna60" totalsRowFunction="countNums" totalsRowDxfId="17"/>
    <tableColumn id="61" xr3:uid="{4B3375F0-888E-4410-A70A-BD3CD431CD9D}" name="Columna61" totalsRowFunction="countNums" totalsRowDxfId="16"/>
    <tableColumn id="62" xr3:uid="{48EF1C22-B86C-44DE-B5C2-5805416F9FF2}" name="Columna62" totalsRowFunction="countNums" totalsRowDxfId="15"/>
    <tableColumn id="63" xr3:uid="{A1C60637-094B-459C-A8F1-069129EF1AC7}" name="Columna63" totalsRowFunction="countNums" totalsRowDxfId="14"/>
    <tableColumn id="64" xr3:uid="{4094CDC2-A365-49BD-BBD9-FE9BCC615D49}" name="Columna64" totalsRowFunction="countNums" totalsRowDxfId="13"/>
    <tableColumn id="65" xr3:uid="{EBB956C6-EE5B-4D87-8A1E-9BA2789F55D9}" name="Columna65" totalsRowFunction="countNums" totalsRowDxfId="12"/>
    <tableColumn id="66" xr3:uid="{7DEEBFE7-BB79-43A1-9709-6A55A9A5B24E}" name="Columna66" totalsRowFunction="countNums" totalsRowDxfId="11"/>
    <tableColumn id="67" xr3:uid="{3036791A-E216-4F3A-8F3A-DE58490A3A5A}" name="Columna67" totalsRowFunction="countNums" totalsRowDxfId="10"/>
    <tableColumn id="68" xr3:uid="{04861784-FB16-4852-B549-83F26A49B9AD}" name="Columna68" totalsRowFunction="countNums" totalsRowDxfId="9"/>
    <tableColumn id="69" xr3:uid="{009ED6F8-9605-4760-A01D-72EB49B007F5}" name="Columna69" totalsRowFunction="countNums" totalsRowDxfId="8"/>
    <tableColumn id="70" xr3:uid="{E57BE633-9BD5-4C9C-A0F3-0A34AD6F9549}" name="Columna70" totalsRowFunction="countNums" totalsRowDxfId="7"/>
    <tableColumn id="71" xr3:uid="{0A56B37C-0FD3-42B9-8A61-FBB7D8C74690}" name="Columna71" totalsRowFunction="countNums" totalsRowDxfId="6"/>
    <tableColumn id="72" xr3:uid="{0223FF65-7253-4D8B-AF62-31F7A1C0968D}" name="Columna72" totalsRowFunction="countNums" totalsRowDxfId="5"/>
    <tableColumn id="73" xr3:uid="{E3255DFD-B9DD-4DE4-B2CC-C933D942699F}" name="Columna73" totalsRowFunction="countNums" totalsRowDxfId="4"/>
    <tableColumn id="74" xr3:uid="{D7041905-F62D-4685-A2BE-044177EC3AF0}" name="Columna74" totalsRowFunction="countNums" totalsRowDxfId="3"/>
    <tableColumn id="75" xr3:uid="{27FE214E-9DDE-4DD0-BCDD-B89BEC5E85DD}" name="Columna75" totalsRowFunction="countNums" totalsRowDxfId="2"/>
    <tableColumn id="76" xr3:uid="{FA0825BE-6FD5-401F-A8A5-C1CA1B243A11}" name="Columna76" totalsRowFunction="countNums" totalsRowDxfId="1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09483-1F19-47B4-9B9F-41CEFE5F094C}">
  <dimension ref="A1:L73"/>
  <sheetViews>
    <sheetView topLeftCell="A31" zoomScaleNormal="100" workbookViewId="0">
      <selection activeCell="M3" sqref="M3"/>
    </sheetView>
  </sheetViews>
  <sheetFormatPr baseColWidth="10" defaultRowHeight="15" x14ac:dyDescent="0.25"/>
  <cols>
    <col min="10" max="10" width="12.85546875" customWidth="1"/>
    <col min="12" max="12" width="15.5703125" customWidth="1"/>
  </cols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 x14ac:dyDescent="0.25">
      <c r="A2">
        <v>20</v>
      </c>
      <c r="B2">
        <v>0.75</v>
      </c>
      <c r="C2">
        <v>0</v>
      </c>
      <c r="D2" s="1">
        <v>1309568</v>
      </c>
      <c r="E2" s="1">
        <v>342714.68</v>
      </c>
      <c r="F2" s="1">
        <v>1374496.45</v>
      </c>
      <c r="G2">
        <v>0</v>
      </c>
      <c r="H2" s="1">
        <v>3026779.65</v>
      </c>
      <c r="I2">
        <v>0</v>
      </c>
      <c r="J2" s="1">
        <v>12107118.6</v>
      </c>
      <c r="K2" s="1">
        <v>3026779.13</v>
      </c>
      <c r="L2" s="1">
        <v>3026779.13</v>
      </c>
    </row>
    <row r="3" spans="1:12" x14ac:dyDescent="0.25">
      <c r="A3">
        <v>20</v>
      </c>
      <c r="B3">
        <v>0.75</v>
      </c>
      <c r="C3">
        <v>5</v>
      </c>
      <c r="D3" s="1">
        <v>1309568</v>
      </c>
      <c r="E3" s="1">
        <v>342714.68</v>
      </c>
      <c r="F3" s="1">
        <v>1374496.45</v>
      </c>
      <c r="G3">
        <v>0</v>
      </c>
      <c r="H3" s="1">
        <v>1569.12</v>
      </c>
      <c r="I3" s="1">
        <v>3033222.13</v>
      </c>
      <c r="J3" s="1">
        <v>3039498.63</v>
      </c>
      <c r="K3" s="1">
        <v>3026779.13</v>
      </c>
      <c r="L3" s="1">
        <v>24772112.27</v>
      </c>
    </row>
    <row r="4" spans="1:12" x14ac:dyDescent="0.25">
      <c r="A4">
        <v>20</v>
      </c>
      <c r="B4">
        <v>0.75</v>
      </c>
      <c r="C4">
        <v>10</v>
      </c>
      <c r="D4" s="1">
        <v>1309568</v>
      </c>
      <c r="E4" s="1">
        <v>342714.68</v>
      </c>
      <c r="F4" s="1">
        <v>1374496.45</v>
      </c>
      <c r="G4">
        <v>0</v>
      </c>
      <c r="H4" s="1">
        <v>1569.12</v>
      </c>
      <c r="I4" s="1">
        <v>3033222.13</v>
      </c>
      <c r="J4" s="1">
        <v>3039498.63</v>
      </c>
      <c r="K4" s="1">
        <v>3026779.13</v>
      </c>
      <c r="L4" s="1">
        <v>46517445.409999996</v>
      </c>
    </row>
    <row r="5" spans="1:12" x14ac:dyDescent="0.25">
      <c r="A5">
        <v>20</v>
      </c>
      <c r="B5">
        <v>0.75</v>
      </c>
      <c r="C5">
        <v>50</v>
      </c>
      <c r="D5" s="1">
        <v>1309568</v>
      </c>
      <c r="E5" s="1">
        <v>342714.68</v>
      </c>
      <c r="F5" s="1">
        <v>1374496.45</v>
      </c>
      <c r="G5">
        <v>0</v>
      </c>
      <c r="H5" s="1">
        <v>1569.12</v>
      </c>
      <c r="I5" s="1">
        <v>3033222.13</v>
      </c>
      <c r="J5" s="1">
        <v>3039498.63</v>
      </c>
      <c r="K5" s="1">
        <v>3026779.13</v>
      </c>
      <c r="L5" s="1">
        <v>220480110.55000001</v>
      </c>
    </row>
    <row r="6" spans="1:12" x14ac:dyDescent="0.25">
      <c r="A6">
        <v>20</v>
      </c>
      <c r="B6">
        <v>0.75</v>
      </c>
      <c r="C6">
        <v>100</v>
      </c>
      <c r="D6" s="1">
        <v>1309568</v>
      </c>
      <c r="E6" s="1">
        <v>342714.68</v>
      </c>
      <c r="F6" s="1">
        <v>1374496.45</v>
      </c>
      <c r="G6">
        <v>0</v>
      </c>
      <c r="H6" s="1">
        <v>1569.12</v>
      </c>
      <c r="I6" s="1">
        <v>3033222.13</v>
      </c>
      <c r="J6" s="1">
        <v>3039498.63</v>
      </c>
      <c r="K6" s="1">
        <v>3026779.13</v>
      </c>
      <c r="L6" s="1">
        <v>437933441.98000002</v>
      </c>
    </row>
    <row r="7" spans="1:12" x14ac:dyDescent="0.25">
      <c r="A7">
        <v>20</v>
      </c>
      <c r="B7">
        <v>0.75</v>
      </c>
      <c r="C7" s="1">
        <v>1000</v>
      </c>
      <c r="D7" s="1">
        <v>1309568</v>
      </c>
      <c r="E7" s="1">
        <v>342714.68</v>
      </c>
      <c r="F7" s="1">
        <v>1374496.45</v>
      </c>
      <c r="G7">
        <v>0</v>
      </c>
      <c r="H7" s="1">
        <v>1569.12</v>
      </c>
      <c r="I7" s="1">
        <v>3033222.13</v>
      </c>
      <c r="J7" s="1">
        <v>3039498.63</v>
      </c>
      <c r="K7" s="1">
        <v>3026779.13</v>
      </c>
      <c r="L7" s="1">
        <v>4352093407.6199999</v>
      </c>
    </row>
    <row r="8" spans="1:12" x14ac:dyDescent="0.25">
      <c r="A8">
        <v>20</v>
      </c>
      <c r="B8">
        <v>0.85</v>
      </c>
      <c r="C8">
        <v>0</v>
      </c>
      <c r="D8" s="1">
        <v>1309568</v>
      </c>
      <c r="E8" s="1">
        <v>342714.68</v>
      </c>
      <c r="F8" s="1">
        <v>1374496.45</v>
      </c>
      <c r="G8">
        <v>0</v>
      </c>
      <c r="H8" s="1">
        <v>3026779.65</v>
      </c>
      <c r="I8">
        <v>0</v>
      </c>
      <c r="J8" s="1">
        <v>20178531</v>
      </c>
      <c r="K8" s="1">
        <v>3026779.13</v>
      </c>
      <c r="L8" s="1">
        <v>3026779.13</v>
      </c>
    </row>
    <row r="9" spans="1:12" x14ac:dyDescent="0.25">
      <c r="A9">
        <v>20</v>
      </c>
      <c r="B9">
        <v>0.85</v>
      </c>
      <c r="C9">
        <v>5</v>
      </c>
      <c r="D9" s="1">
        <v>1309568</v>
      </c>
      <c r="E9" s="1">
        <v>342714.68</v>
      </c>
      <c r="F9" s="1">
        <v>1374496.45</v>
      </c>
      <c r="G9">
        <v>0</v>
      </c>
      <c r="H9">
        <v>969.23</v>
      </c>
      <c r="I9" s="1">
        <v>3036761.58</v>
      </c>
      <c r="J9" s="1">
        <v>3043223.09</v>
      </c>
      <c r="K9" s="1">
        <v>3026779.13</v>
      </c>
      <c r="L9" s="1">
        <v>24790734.57</v>
      </c>
    </row>
    <row r="10" spans="1:12" x14ac:dyDescent="0.25">
      <c r="A10">
        <v>20</v>
      </c>
      <c r="B10">
        <v>0.85</v>
      </c>
      <c r="C10">
        <v>10</v>
      </c>
      <c r="D10" s="1">
        <v>1309568</v>
      </c>
      <c r="E10" s="1">
        <v>342714.68</v>
      </c>
      <c r="F10" s="1">
        <v>1374496.45</v>
      </c>
      <c r="G10">
        <v>0</v>
      </c>
      <c r="H10">
        <v>969.23</v>
      </c>
      <c r="I10" s="1">
        <v>3036761.58</v>
      </c>
      <c r="J10" s="1">
        <v>3043223.09</v>
      </c>
      <c r="K10" s="1">
        <v>3026779.13</v>
      </c>
      <c r="L10" s="1">
        <v>46554690.009999998</v>
      </c>
    </row>
    <row r="11" spans="1:12" x14ac:dyDescent="0.25">
      <c r="A11">
        <v>20</v>
      </c>
      <c r="B11">
        <v>0.85</v>
      </c>
      <c r="C11">
        <v>50</v>
      </c>
      <c r="D11" s="1">
        <v>1309568</v>
      </c>
      <c r="E11" s="1">
        <v>343671.46</v>
      </c>
      <c r="F11" s="1">
        <v>1374496.45</v>
      </c>
      <c r="G11">
        <v>0</v>
      </c>
      <c r="H11">
        <v>671.64</v>
      </c>
      <c r="I11" s="1">
        <v>3038660.81</v>
      </c>
      <c r="J11" s="1">
        <v>3043138.42</v>
      </c>
      <c r="K11" s="1">
        <v>3027735.91</v>
      </c>
      <c r="L11" s="1">
        <v>220663056.86000001</v>
      </c>
    </row>
    <row r="12" spans="1:12" x14ac:dyDescent="0.25">
      <c r="A12">
        <v>20</v>
      </c>
      <c r="B12">
        <v>0.85</v>
      </c>
      <c r="C12">
        <v>100</v>
      </c>
      <c r="D12" s="1">
        <v>1309568</v>
      </c>
      <c r="E12" s="1">
        <v>343671.46</v>
      </c>
      <c r="F12" s="1">
        <v>1374496.45</v>
      </c>
      <c r="G12">
        <v>0</v>
      </c>
      <c r="H12">
        <v>671.64</v>
      </c>
      <c r="I12" s="1">
        <v>3038660.81</v>
      </c>
      <c r="J12" s="1">
        <v>3043138.42</v>
      </c>
      <c r="K12" s="1">
        <v>3027735.91</v>
      </c>
      <c r="L12" s="1">
        <v>438298377.80000001</v>
      </c>
    </row>
    <row r="13" spans="1:12" x14ac:dyDescent="0.25">
      <c r="A13">
        <v>20</v>
      </c>
      <c r="B13">
        <v>0.85</v>
      </c>
      <c r="C13" s="1">
        <v>1000</v>
      </c>
      <c r="D13" s="1">
        <v>1309568</v>
      </c>
      <c r="E13" s="1">
        <v>343671.46</v>
      </c>
      <c r="F13" s="1">
        <v>1374496.45</v>
      </c>
      <c r="G13">
        <v>0</v>
      </c>
      <c r="H13">
        <v>671.64</v>
      </c>
      <c r="I13" s="1">
        <v>3038660.81</v>
      </c>
      <c r="J13" s="1">
        <v>3043138.42</v>
      </c>
      <c r="K13" s="1">
        <v>3027735.91</v>
      </c>
      <c r="L13" s="1">
        <v>4355734154.8299999</v>
      </c>
    </row>
    <row r="14" spans="1:12" x14ac:dyDescent="0.25">
      <c r="A14">
        <v>20</v>
      </c>
      <c r="B14">
        <v>0.95</v>
      </c>
      <c r="C14">
        <v>0</v>
      </c>
      <c r="D14" s="1">
        <v>1309568</v>
      </c>
      <c r="E14" s="1">
        <v>342714.68</v>
      </c>
      <c r="F14" s="1">
        <v>1374496.45</v>
      </c>
      <c r="G14">
        <v>0</v>
      </c>
      <c r="H14" s="1">
        <v>3026779.65</v>
      </c>
      <c r="I14">
        <v>0</v>
      </c>
      <c r="J14" s="1">
        <v>60535593</v>
      </c>
      <c r="K14" s="1">
        <v>3026779.13</v>
      </c>
      <c r="L14" s="1">
        <v>3026779.13</v>
      </c>
    </row>
    <row r="15" spans="1:12" x14ac:dyDescent="0.25">
      <c r="A15">
        <v>20</v>
      </c>
      <c r="B15">
        <v>0.95</v>
      </c>
      <c r="C15">
        <v>5</v>
      </c>
      <c r="D15" s="1">
        <v>1309568</v>
      </c>
      <c r="E15" s="1">
        <v>344909.99</v>
      </c>
      <c r="F15" s="1">
        <v>1374496.45</v>
      </c>
      <c r="G15">
        <v>0</v>
      </c>
      <c r="H15">
        <v>0</v>
      </c>
      <c r="I15" s="1">
        <v>3044726.08</v>
      </c>
      <c r="J15" s="1">
        <v>3044726.08</v>
      </c>
      <c r="K15" s="1">
        <v>3028974.44</v>
      </c>
      <c r="L15" s="1">
        <v>24800444.829999998</v>
      </c>
    </row>
    <row r="16" spans="1:12" x14ac:dyDescent="0.25">
      <c r="A16">
        <v>20</v>
      </c>
      <c r="B16">
        <v>0.95</v>
      </c>
      <c r="C16">
        <v>10</v>
      </c>
      <c r="D16" s="1">
        <v>1309568</v>
      </c>
      <c r="E16" s="1">
        <v>344909.99</v>
      </c>
      <c r="F16" s="1">
        <v>1374496.45</v>
      </c>
      <c r="G16">
        <v>0</v>
      </c>
      <c r="H16">
        <v>0</v>
      </c>
      <c r="I16" s="1">
        <v>3044726.08</v>
      </c>
      <c r="J16" s="1">
        <v>3044726.08</v>
      </c>
      <c r="K16" s="1">
        <v>3028974.44</v>
      </c>
      <c r="L16" s="1">
        <v>46571915.219999999</v>
      </c>
    </row>
    <row r="17" spans="1:12" x14ac:dyDescent="0.25">
      <c r="A17">
        <v>20</v>
      </c>
      <c r="B17">
        <v>0.95</v>
      </c>
      <c r="C17">
        <v>50</v>
      </c>
      <c r="D17" s="1">
        <v>1309568</v>
      </c>
      <c r="E17" s="1">
        <v>344909.99</v>
      </c>
      <c r="F17" s="1">
        <v>1374496.45</v>
      </c>
      <c r="G17">
        <v>0</v>
      </c>
      <c r="H17">
        <v>0</v>
      </c>
      <c r="I17" s="1">
        <v>3044726.08</v>
      </c>
      <c r="J17" s="1">
        <v>3044726.08</v>
      </c>
      <c r="K17" s="1">
        <v>3028974.44</v>
      </c>
      <c r="L17" s="1">
        <v>220743678.34999999</v>
      </c>
    </row>
    <row r="18" spans="1:12" x14ac:dyDescent="0.25">
      <c r="A18">
        <v>20</v>
      </c>
      <c r="B18">
        <v>0.95</v>
      </c>
      <c r="C18">
        <v>100</v>
      </c>
      <c r="D18" s="1">
        <v>1309568</v>
      </c>
      <c r="E18" s="1">
        <v>344909.99</v>
      </c>
      <c r="F18" s="1">
        <v>1374496.45</v>
      </c>
      <c r="G18">
        <v>0</v>
      </c>
      <c r="H18">
        <v>0</v>
      </c>
      <c r="I18" s="1">
        <v>3044726.08</v>
      </c>
      <c r="J18" s="1">
        <v>3044726.08</v>
      </c>
      <c r="K18" s="1">
        <v>3028974.44</v>
      </c>
      <c r="L18" s="1">
        <v>438458382.25</v>
      </c>
    </row>
    <row r="19" spans="1:12" x14ac:dyDescent="0.25">
      <c r="A19">
        <v>20</v>
      </c>
      <c r="B19">
        <v>0.95</v>
      </c>
      <c r="C19" s="1">
        <v>1000</v>
      </c>
      <c r="D19" s="1">
        <v>1309568</v>
      </c>
      <c r="E19" s="1">
        <v>344909.99</v>
      </c>
      <c r="F19" s="1">
        <v>1374496.45</v>
      </c>
      <c r="G19">
        <v>0</v>
      </c>
      <c r="H19">
        <v>0</v>
      </c>
      <c r="I19" s="1">
        <v>3044726.08</v>
      </c>
      <c r="J19" s="1">
        <v>3044726.08</v>
      </c>
      <c r="K19" s="1">
        <v>3028974.44</v>
      </c>
      <c r="L19" s="1">
        <v>4357323052.5799999</v>
      </c>
    </row>
    <row r="20" spans="1:12" x14ac:dyDescent="0.25">
      <c r="A20">
        <v>15</v>
      </c>
      <c r="B20">
        <v>0.75</v>
      </c>
      <c r="C20">
        <v>0</v>
      </c>
      <c r="D20" s="1">
        <v>1309568</v>
      </c>
      <c r="E20" s="1">
        <v>343498.23</v>
      </c>
      <c r="F20" s="1">
        <v>1374496.45</v>
      </c>
      <c r="G20">
        <v>0</v>
      </c>
      <c r="H20" s="1">
        <v>3027563.25</v>
      </c>
      <c r="I20">
        <v>0</v>
      </c>
      <c r="J20" s="1">
        <v>12110253</v>
      </c>
      <c r="K20" s="1">
        <v>3027562.68</v>
      </c>
      <c r="L20" s="1">
        <v>3027562.68</v>
      </c>
    </row>
    <row r="21" spans="1:12" x14ac:dyDescent="0.25">
      <c r="A21">
        <v>15</v>
      </c>
      <c r="B21">
        <v>0.75</v>
      </c>
      <c r="C21">
        <v>5</v>
      </c>
      <c r="D21" s="1">
        <v>1309568</v>
      </c>
      <c r="E21" s="1">
        <v>343498.23</v>
      </c>
      <c r="F21" s="1">
        <v>1374496.45</v>
      </c>
      <c r="G21">
        <v>0</v>
      </c>
      <c r="H21" s="1">
        <v>1295.2</v>
      </c>
      <c r="I21" s="1">
        <v>3036153.39</v>
      </c>
      <c r="J21" s="1">
        <v>3041334.2</v>
      </c>
      <c r="K21" s="1">
        <v>3027562.68</v>
      </c>
      <c r="L21" s="1">
        <v>24782073.68</v>
      </c>
    </row>
    <row r="22" spans="1:12" x14ac:dyDescent="0.25">
      <c r="A22">
        <v>15</v>
      </c>
      <c r="B22">
        <v>0.75</v>
      </c>
      <c r="C22">
        <v>10</v>
      </c>
      <c r="D22" s="1">
        <v>1309568</v>
      </c>
      <c r="E22" s="1">
        <v>343498.23</v>
      </c>
      <c r="F22" s="1">
        <v>1374496.45</v>
      </c>
      <c r="G22">
        <v>0</v>
      </c>
      <c r="H22" s="1">
        <v>1295.2</v>
      </c>
      <c r="I22" s="1">
        <v>3036153.39</v>
      </c>
      <c r="J22" s="1">
        <v>3041334.2</v>
      </c>
      <c r="K22" s="1">
        <v>3027562.68</v>
      </c>
      <c r="L22" s="1">
        <v>46536584.670000002</v>
      </c>
    </row>
    <row r="23" spans="1:12" x14ac:dyDescent="0.25">
      <c r="A23">
        <v>15</v>
      </c>
      <c r="B23">
        <v>0.75</v>
      </c>
      <c r="C23">
        <v>50</v>
      </c>
      <c r="D23" s="1">
        <v>1309568</v>
      </c>
      <c r="E23" s="1">
        <v>343498.23</v>
      </c>
      <c r="F23" s="1">
        <v>1374496.45</v>
      </c>
      <c r="G23">
        <v>0</v>
      </c>
      <c r="H23" s="1">
        <v>1295.2</v>
      </c>
      <c r="I23" s="1">
        <v>3036153.39</v>
      </c>
      <c r="J23" s="1">
        <v>3041334.2</v>
      </c>
      <c r="K23" s="1">
        <v>3027562.68</v>
      </c>
      <c r="L23" s="1">
        <v>220572672.62</v>
      </c>
    </row>
    <row r="24" spans="1:12" x14ac:dyDescent="0.25">
      <c r="A24">
        <v>15</v>
      </c>
      <c r="B24">
        <v>0.75</v>
      </c>
      <c r="C24">
        <v>100</v>
      </c>
      <c r="D24" s="1">
        <v>1309568</v>
      </c>
      <c r="E24" s="1">
        <v>343498.23</v>
      </c>
      <c r="F24" s="1">
        <v>1374496.45</v>
      </c>
      <c r="G24">
        <v>0</v>
      </c>
      <c r="H24" s="1">
        <v>1295.2</v>
      </c>
      <c r="I24" s="1">
        <v>3036153.39</v>
      </c>
      <c r="J24" s="1">
        <v>3041334.2</v>
      </c>
      <c r="K24" s="1">
        <v>3027562.68</v>
      </c>
      <c r="L24" s="1">
        <v>438117782.56</v>
      </c>
    </row>
    <row r="25" spans="1:12" x14ac:dyDescent="0.25">
      <c r="A25">
        <v>15</v>
      </c>
      <c r="B25">
        <v>0.75</v>
      </c>
      <c r="C25" s="1">
        <v>1000</v>
      </c>
      <c r="D25" s="1">
        <v>1309568</v>
      </c>
      <c r="E25" s="1">
        <v>343498.23</v>
      </c>
      <c r="F25" s="1">
        <v>1374496.45</v>
      </c>
      <c r="G25">
        <v>0</v>
      </c>
      <c r="H25" s="1">
        <v>1295.2</v>
      </c>
      <c r="I25" s="1">
        <v>3036153.39</v>
      </c>
      <c r="J25" s="1">
        <v>3041334.2</v>
      </c>
      <c r="K25" s="1">
        <v>3027562.68</v>
      </c>
      <c r="L25" s="1">
        <v>4353929761.4499998</v>
      </c>
    </row>
    <row r="26" spans="1:12" x14ac:dyDescent="0.25">
      <c r="A26">
        <v>15</v>
      </c>
      <c r="B26">
        <v>0.85</v>
      </c>
      <c r="C26">
        <v>0</v>
      </c>
      <c r="D26" s="1">
        <v>1309568</v>
      </c>
      <c r="E26" s="1">
        <v>343498.23</v>
      </c>
      <c r="F26" s="1">
        <v>1374496.45</v>
      </c>
      <c r="G26">
        <v>0</v>
      </c>
      <c r="H26" s="1">
        <v>3027563.25</v>
      </c>
      <c r="I26">
        <v>0</v>
      </c>
      <c r="J26" s="1">
        <v>20183755</v>
      </c>
      <c r="K26" s="1">
        <v>3027562.68</v>
      </c>
      <c r="L26" s="1">
        <v>3027562.68</v>
      </c>
    </row>
    <row r="27" spans="1:12" x14ac:dyDescent="0.25">
      <c r="A27">
        <v>15</v>
      </c>
      <c r="B27">
        <v>0.85</v>
      </c>
      <c r="C27">
        <v>5</v>
      </c>
      <c r="D27" s="1">
        <v>1309568</v>
      </c>
      <c r="E27" s="1">
        <v>343498.23</v>
      </c>
      <c r="F27" s="1">
        <v>1374496.45</v>
      </c>
      <c r="G27">
        <v>0</v>
      </c>
      <c r="H27" s="1">
        <v>1010.64</v>
      </c>
      <c r="I27" s="1">
        <v>3037819.16</v>
      </c>
      <c r="J27" s="1">
        <v>3044556.79</v>
      </c>
      <c r="K27" s="1">
        <v>3027562.68</v>
      </c>
      <c r="L27" s="1">
        <v>24798186.620000001</v>
      </c>
    </row>
    <row r="28" spans="1:12" x14ac:dyDescent="0.25">
      <c r="A28">
        <v>15</v>
      </c>
      <c r="B28">
        <v>0.85</v>
      </c>
      <c r="C28">
        <v>10</v>
      </c>
      <c r="D28" s="1">
        <v>1309568</v>
      </c>
      <c r="E28" s="1">
        <v>343498.23</v>
      </c>
      <c r="F28" s="1">
        <v>1374496.45</v>
      </c>
      <c r="G28">
        <v>0</v>
      </c>
      <c r="H28" s="1">
        <v>1010.64</v>
      </c>
      <c r="I28" s="1">
        <v>3037819.16</v>
      </c>
      <c r="J28" s="1">
        <v>3044556.79</v>
      </c>
      <c r="K28" s="1">
        <v>3027562.68</v>
      </c>
      <c r="L28" s="1">
        <v>46568810.57</v>
      </c>
    </row>
    <row r="29" spans="1:12" x14ac:dyDescent="0.25">
      <c r="A29">
        <v>15</v>
      </c>
      <c r="B29">
        <v>0.85</v>
      </c>
      <c r="C29">
        <v>50</v>
      </c>
      <c r="D29" s="1">
        <v>1309568</v>
      </c>
      <c r="E29" s="1">
        <v>343498.23</v>
      </c>
      <c r="F29" s="1">
        <v>1374496.45</v>
      </c>
      <c r="G29">
        <v>0</v>
      </c>
      <c r="H29" s="1">
        <v>1010.64</v>
      </c>
      <c r="I29" s="1">
        <v>3037819.16</v>
      </c>
      <c r="J29" s="1">
        <v>3044556.79</v>
      </c>
      <c r="K29" s="1">
        <v>3027562.68</v>
      </c>
      <c r="L29" s="1">
        <v>220733802.11000001</v>
      </c>
    </row>
    <row r="30" spans="1:12" x14ac:dyDescent="0.25">
      <c r="A30">
        <v>15</v>
      </c>
      <c r="B30">
        <v>0.85</v>
      </c>
      <c r="C30">
        <v>100</v>
      </c>
      <c r="D30" s="1">
        <v>1309568</v>
      </c>
      <c r="E30" s="1">
        <v>343498.23</v>
      </c>
      <c r="F30" s="1">
        <v>1374496.45</v>
      </c>
      <c r="G30">
        <v>0</v>
      </c>
      <c r="H30" s="1">
        <v>1010.64</v>
      </c>
      <c r="I30" s="1">
        <v>3037819.16</v>
      </c>
      <c r="J30" s="1">
        <v>3044556.79</v>
      </c>
      <c r="K30" s="1">
        <v>3027562.68</v>
      </c>
      <c r="L30" s="1">
        <v>438440041.54000002</v>
      </c>
    </row>
    <row r="31" spans="1:12" x14ac:dyDescent="0.25">
      <c r="A31">
        <v>15</v>
      </c>
      <c r="B31">
        <v>0.85</v>
      </c>
      <c r="C31" s="1">
        <v>1000</v>
      </c>
      <c r="D31" s="1">
        <v>1309568</v>
      </c>
      <c r="E31" s="1">
        <v>343498.23</v>
      </c>
      <c r="F31" s="1">
        <v>1374496.45</v>
      </c>
      <c r="G31">
        <v>0</v>
      </c>
      <c r="H31" s="1">
        <v>1010.64</v>
      </c>
      <c r="I31" s="1">
        <v>3037819.16</v>
      </c>
      <c r="J31" s="1">
        <v>3044556.79</v>
      </c>
      <c r="K31" s="1">
        <v>3027562.68</v>
      </c>
      <c r="L31" s="1">
        <v>4357152351.2399998</v>
      </c>
    </row>
    <row r="32" spans="1:12" x14ac:dyDescent="0.25">
      <c r="A32">
        <v>15</v>
      </c>
      <c r="B32">
        <v>0.95</v>
      </c>
      <c r="C32">
        <v>0</v>
      </c>
      <c r="D32" s="1">
        <v>1309568</v>
      </c>
      <c r="E32" s="1">
        <v>343498.23</v>
      </c>
      <c r="F32" s="1">
        <v>1374496.45</v>
      </c>
      <c r="G32">
        <v>0</v>
      </c>
      <c r="H32" s="1">
        <v>3027563.25</v>
      </c>
      <c r="I32">
        <v>0</v>
      </c>
      <c r="J32" s="1">
        <v>60551265</v>
      </c>
      <c r="K32" s="1">
        <v>3027562.68</v>
      </c>
      <c r="L32" s="1">
        <v>3027562.68</v>
      </c>
    </row>
    <row r="33" spans="1:12" x14ac:dyDescent="0.25">
      <c r="A33">
        <v>15</v>
      </c>
      <c r="B33">
        <v>0.95</v>
      </c>
      <c r="C33">
        <v>5</v>
      </c>
      <c r="D33" s="1">
        <v>1309568</v>
      </c>
      <c r="E33" s="1">
        <v>347782.32</v>
      </c>
      <c r="F33" s="1">
        <v>1374496.45</v>
      </c>
      <c r="G33">
        <v>0</v>
      </c>
      <c r="H33">
        <v>0</v>
      </c>
      <c r="I33" s="1">
        <v>3047524.53</v>
      </c>
      <c r="J33" s="1">
        <v>3047524.53</v>
      </c>
      <c r="K33" s="1">
        <v>3031846.77</v>
      </c>
      <c r="L33" s="1">
        <v>24817309.43</v>
      </c>
    </row>
    <row r="34" spans="1:12" x14ac:dyDescent="0.25">
      <c r="A34">
        <v>15</v>
      </c>
      <c r="B34">
        <v>0.95</v>
      </c>
      <c r="C34">
        <v>10</v>
      </c>
      <c r="D34" s="1">
        <v>1309568</v>
      </c>
      <c r="E34" s="1">
        <v>347782.32</v>
      </c>
      <c r="F34" s="1">
        <v>1374496.45</v>
      </c>
      <c r="G34">
        <v>0</v>
      </c>
      <c r="H34">
        <v>0</v>
      </c>
      <c r="I34" s="1">
        <v>3047524.53</v>
      </c>
      <c r="J34" s="1">
        <v>3047524.53</v>
      </c>
      <c r="K34" s="1">
        <v>3031846.77</v>
      </c>
      <c r="L34" s="1">
        <v>46602772.090000004</v>
      </c>
    </row>
    <row r="35" spans="1:12" x14ac:dyDescent="0.25">
      <c r="A35">
        <v>15</v>
      </c>
      <c r="B35">
        <v>0.95</v>
      </c>
      <c r="C35">
        <v>50</v>
      </c>
      <c r="D35" s="1">
        <v>1309568</v>
      </c>
      <c r="E35" s="1">
        <v>347782.32</v>
      </c>
      <c r="F35" s="1">
        <v>1374496.45</v>
      </c>
      <c r="G35">
        <v>0</v>
      </c>
      <c r="H35">
        <v>0</v>
      </c>
      <c r="I35" s="1">
        <v>3047524.53</v>
      </c>
      <c r="J35" s="1">
        <v>3047524.53</v>
      </c>
      <c r="K35" s="1">
        <v>3031846.77</v>
      </c>
      <c r="L35" s="1">
        <v>220886473.41</v>
      </c>
    </row>
    <row r="36" spans="1:12" x14ac:dyDescent="0.25">
      <c r="A36">
        <v>15</v>
      </c>
      <c r="B36">
        <v>0.95</v>
      </c>
      <c r="C36">
        <v>100</v>
      </c>
      <c r="D36" s="1">
        <v>1309568</v>
      </c>
      <c r="E36" s="1">
        <v>347782.32</v>
      </c>
      <c r="F36" s="1">
        <v>1374496.45</v>
      </c>
      <c r="G36">
        <v>0</v>
      </c>
      <c r="H36">
        <v>0</v>
      </c>
      <c r="I36" s="1">
        <v>3047524.53</v>
      </c>
      <c r="J36" s="1">
        <v>3047524.53</v>
      </c>
      <c r="K36" s="1">
        <v>3031846.77</v>
      </c>
      <c r="L36" s="1">
        <v>438741100.05000001</v>
      </c>
    </row>
    <row r="37" spans="1:12" x14ac:dyDescent="0.25">
      <c r="A37">
        <v>15</v>
      </c>
      <c r="B37">
        <v>0.95</v>
      </c>
      <c r="C37" s="1">
        <v>1000</v>
      </c>
      <c r="D37" s="1">
        <v>1309568</v>
      </c>
      <c r="E37" s="1">
        <v>347782.32</v>
      </c>
      <c r="F37" s="1">
        <v>1374496.45</v>
      </c>
      <c r="G37">
        <v>0</v>
      </c>
      <c r="H37">
        <v>0</v>
      </c>
      <c r="I37" s="1">
        <v>3047524.53</v>
      </c>
      <c r="J37" s="1">
        <v>3047524.53</v>
      </c>
      <c r="K37" s="1">
        <v>3031846.77</v>
      </c>
      <c r="L37" s="1">
        <v>4360124379.6199999</v>
      </c>
    </row>
    <row r="38" spans="1:12" x14ac:dyDescent="0.25">
      <c r="A38">
        <v>12</v>
      </c>
      <c r="B38">
        <v>0.75</v>
      </c>
      <c r="C38">
        <v>0</v>
      </c>
      <c r="D38" s="1">
        <v>1309568</v>
      </c>
      <c r="E38" s="1">
        <v>343068.95</v>
      </c>
      <c r="F38" s="1">
        <v>1374496.45</v>
      </c>
      <c r="G38">
        <v>0</v>
      </c>
      <c r="H38" s="1">
        <v>3027133.85</v>
      </c>
      <c r="I38">
        <v>0</v>
      </c>
      <c r="J38" s="1">
        <v>12108535.4</v>
      </c>
      <c r="K38" s="1">
        <v>3027133.4</v>
      </c>
      <c r="L38" s="1">
        <v>3027133.4</v>
      </c>
    </row>
    <row r="39" spans="1:12" x14ac:dyDescent="0.25">
      <c r="A39">
        <v>12</v>
      </c>
      <c r="B39">
        <v>0.75</v>
      </c>
      <c r="C39">
        <v>5</v>
      </c>
      <c r="D39" s="1">
        <v>1309568</v>
      </c>
      <c r="E39" s="1">
        <v>343068.95</v>
      </c>
      <c r="F39" s="1">
        <v>1374496.45</v>
      </c>
      <c r="G39">
        <v>0</v>
      </c>
      <c r="H39" s="1">
        <v>1344.86</v>
      </c>
      <c r="I39" s="1">
        <v>3034252.57</v>
      </c>
      <c r="J39" s="1">
        <v>3039632.02</v>
      </c>
      <c r="K39" s="1">
        <v>3027133.4</v>
      </c>
      <c r="L39" s="1">
        <v>24773133.48</v>
      </c>
    </row>
    <row r="40" spans="1:12" x14ac:dyDescent="0.25">
      <c r="A40">
        <v>12</v>
      </c>
      <c r="B40">
        <v>0.75</v>
      </c>
      <c r="C40">
        <v>10</v>
      </c>
      <c r="D40" s="1">
        <v>1309568</v>
      </c>
      <c r="E40" s="1">
        <v>343068.95</v>
      </c>
      <c r="F40" s="1">
        <v>1374496.45</v>
      </c>
      <c r="G40">
        <v>0</v>
      </c>
      <c r="H40" s="1">
        <v>1344.86</v>
      </c>
      <c r="I40" s="1">
        <v>3034252.57</v>
      </c>
      <c r="J40" s="1">
        <v>3039632.02</v>
      </c>
      <c r="K40" s="1">
        <v>3027133.4</v>
      </c>
      <c r="L40" s="1">
        <v>46519133.549999997</v>
      </c>
    </row>
    <row r="41" spans="1:12" x14ac:dyDescent="0.25">
      <c r="A41">
        <v>12</v>
      </c>
      <c r="B41">
        <v>0.75</v>
      </c>
      <c r="C41">
        <v>50</v>
      </c>
      <c r="D41" s="1">
        <v>1309568</v>
      </c>
      <c r="E41" s="1">
        <v>343068.95</v>
      </c>
      <c r="F41" s="1">
        <v>1374496.45</v>
      </c>
      <c r="G41">
        <v>0</v>
      </c>
      <c r="H41" s="1">
        <v>1344.86</v>
      </c>
      <c r="I41" s="1">
        <v>3034252.57</v>
      </c>
      <c r="J41" s="1">
        <v>3039632.02</v>
      </c>
      <c r="K41" s="1">
        <v>3027133.4</v>
      </c>
      <c r="L41" s="1">
        <v>220487134.16</v>
      </c>
    </row>
    <row r="42" spans="1:12" x14ac:dyDescent="0.25">
      <c r="A42">
        <v>12</v>
      </c>
      <c r="B42">
        <v>0.75</v>
      </c>
      <c r="C42">
        <v>100</v>
      </c>
      <c r="D42" s="1">
        <v>1309568</v>
      </c>
      <c r="E42" s="1">
        <v>343068.95</v>
      </c>
      <c r="F42" s="1">
        <v>1374496.45</v>
      </c>
      <c r="G42">
        <v>0</v>
      </c>
      <c r="H42" s="1">
        <v>1344.86</v>
      </c>
      <c r="I42" s="1">
        <v>3034252.57</v>
      </c>
      <c r="J42" s="1">
        <v>3039632.02</v>
      </c>
      <c r="K42" s="1">
        <v>3027133.4</v>
      </c>
      <c r="L42" s="1">
        <v>437947134.91000003</v>
      </c>
    </row>
    <row r="43" spans="1:12" x14ac:dyDescent="0.25">
      <c r="A43">
        <v>12</v>
      </c>
      <c r="B43">
        <v>0.75</v>
      </c>
      <c r="C43" s="1">
        <v>1000</v>
      </c>
      <c r="D43" s="1">
        <v>1309568</v>
      </c>
      <c r="E43" s="1">
        <v>343068.95</v>
      </c>
      <c r="F43" s="1">
        <v>1374496.45</v>
      </c>
      <c r="G43">
        <v>0</v>
      </c>
      <c r="H43" s="1">
        <v>1344.86</v>
      </c>
      <c r="I43" s="1">
        <v>3034252.57</v>
      </c>
      <c r="J43" s="1">
        <v>3039632.02</v>
      </c>
      <c r="K43" s="1">
        <v>3027133.4</v>
      </c>
      <c r="L43" s="1">
        <v>4352227148.54</v>
      </c>
    </row>
    <row r="44" spans="1:12" x14ac:dyDescent="0.25">
      <c r="A44">
        <v>12</v>
      </c>
      <c r="B44">
        <v>0.85</v>
      </c>
      <c r="C44">
        <v>0</v>
      </c>
      <c r="D44" s="1">
        <v>1309568</v>
      </c>
      <c r="E44" s="1">
        <v>343068.95</v>
      </c>
      <c r="F44" s="1">
        <v>1374496.45</v>
      </c>
      <c r="G44">
        <v>0</v>
      </c>
      <c r="H44" s="1">
        <v>3027133.85</v>
      </c>
      <c r="I44">
        <v>0</v>
      </c>
      <c r="J44" s="1">
        <v>20180892.329999998</v>
      </c>
      <c r="K44" s="1">
        <v>3027133.4</v>
      </c>
      <c r="L44" s="1">
        <v>3027133.4</v>
      </c>
    </row>
    <row r="45" spans="1:12" x14ac:dyDescent="0.25">
      <c r="A45">
        <v>12</v>
      </c>
      <c r="B45">
        <v>0.85</v>
      </c>
      <c r="C45">
        <v>5</v>
      </c>
      <c r="D45" s="1">
        <v>1309568</v>
      </c>
      <c r="E45" s="1">
        <v>343068.95</v>
      </c>
      <c r="F45" s="1">
        <v>1374496.45</v>
      </c>
      <c r="G45">
        <v>0</v>
      </c>
      <c r="H45">
        <v>618.15</v>
      </c>
      <c r="I45" s="1">
        <v>3038635.63</v>
      </c>
      <c r="J45" s="1">
        <v>3042756.66</v>
      </c>
      <c r="K45" s="1">
        <v>3027133.4</v>
      </c>
      <c r="L45" s="1">
        <v>24788756.690000001</v>
      </c>
    </row>
    <row r="46" spans="1:12" x14ac:dyDescent="0.25">
      <c r="A46">
        <v>12</v>
      </c>
      <c r="B46">
        <v>0.85</v>
      </c>
      <c r="C46">
        <v>10</v>
      </c>
      <c r="D46" s="1">
        <v>1309568</v>
      </c>
      <c r="E46" s="1">
        <v>343068.95</v>
      </c>
      <c r="F46" s="1">
        <v>1374496.45</v>
      </c>
      <c r="G46">
        <v>0</v>
      </c>
      <c r="H46">
        <v>618.15</v>
      </c>
      <c r="I46" s="1">
        <v>3038635.63</v>
      </c>
      <c r="J46" s="1">
        <v>3042756.66</v>
      </c>
      <c r="K46" s="1">
        <v>3027133.4</v>
      </c>
      <c r="L46" s="1">
        <v>46550379.969999999</v>
      </c>
    </row>
    <row r="47" spans="1:12" x14ac:dyDescent="0.25">
      <c r="A47">
        <v>12</v>
      </c>
      <c r="B47">
        <v>0.85</v>
      </c>
      <c r="C47">
        <v>50</v>
      </c>
      <c r="D47" s="1">
        <v>1309568</v>
      </c>
      <c r="E47" s="1">
        <v>343068.95</v>
      </c>
      <c r="F47" s="1">
        <v>1374496.45</v>
      </c>
      <c r="G47">
        <v>0</v>
      </c>
      <c r="H47">
        <v>618.15</v>
      </c>
      <c r="I47" s="1">
        <v>3038635.63</v>
      </c>
      <c r="J47" s="1">
        <v>3042756.66</v>
      </c>
      <c r="K47" s="1">
        <v>3027133.4</v>
      </c>
      <c r="L47" s="1">
        <v>220643366.25999999</v>
      </c>
    </row>
    <row r="48" spans="1:12" x14ac:dyDescent="0.25">
      <c r="A48">
        <v>12</v>
      </c>
      <c r="B48">
        <v>0.85</v>
      </c>
      <c r="C48">
        <v>100</v>
      </c>
      <c r="D48" s="1">
        <v>1309568</v>
      </c>
      <c r="E48" s="1">
        <v>343068.95</v>
      </c>
      <c r="F48" s="1">
        <v>1374496.45</v>
      </c>
      <c r="G48">
        <v>0</v>
      </c>
      <c r="H48">
        <v>618.15</v>
      </c>
      <c r="I48" s="1">
        <v>3038635.63</v>
      </c>
      <c r="J48" s="1">
        <v>3042756.66</v>
      </c>
      <c r="K48" s="1">
        <v>3027133.4</v>
      </c>
      <c r="L48" s="1">
        <v>438259599.11000001</v>
      </c>
    </row>
    <row r="49" spans="1:12" x14ac:dyDescent="0.25">
      <c r="A49">
        <v>12</v>
      </c>
      <c r="B49">
        <v>0.85</v>
      </c>
      <c r="C49" s="1">
        <v>1000</v>
      </c>
      <c r="D49" s="1">
        <v>1309568</v>
      </c>
      <c r="E49" s="1">
        <v>343068.95</v>
      </c>
      <c r="F49" s="1">
        <v>1374496.45</v>
      </c>
      <c r="G49">
        <v>0</v>
      </c>
      <c r="H49">
        <v>618.15</v>
      </c>
      <c r="I49" s="1">
        <v>3038635.63</v>
      </c>
      <c r="J49" s="1">
        <v>3042756.66</v>
      </c>
      <c r="K49" s="1">
        <v>3027133.4</v>
      </c>
      <c r="L49" s="1">
        <v>4355351790.5299997</v>
      </c>
    </row>
    <row r="50" spans="1:12" x14ac:dyDescent="0.25">
      <c r="A50">
        <v>12</v>
      </c>
      <c r="B50">
        <v>0.95</v>
      </c>
      <c r="C50">
        <v>0</v>
      </c>
      <c r="D50" s="1">
        <v>1309568</v>
      </c>
      <c r="E50" s="1">
        <v>343068.95</v>
      </c>
      <c r="F50" s="1">
        <v>1374496.45</v>
      </c>
      <c r="G50">
        <v>0</v>
      </c>
      <c r="H50" s="1">
        <v>3027133.85</v>
      </c>
      <c r="I50">
        <v>0</v>
      </c>
      <c r="J50" s="1">
        <v>60542677</v>
      </c>
      <c r="K50" s="1">
        <v>3027133.4</v>
      </c>
      <c r="L50" s="1">
        <v>3027133.4</v>
      </c>
    </row>
    <row r="51" spans="1:12" x14ac:dyDescent="0.25">
      <c r="A51">
        <v>12</v>
      </c>
      <c r="B51">
        <v>0.95</v>
      </c>
      <c r="C51">
        <v>5</v>
      </c>
      <c r="D51" s="1">
        <v>1309568</v>
      </c>
      <c r="E51" s="1">
        <v>343068.95</v>
      </c>
      <c r="F51" s="1">
        <v>1374496.45</v>
      </c>
      <c r="G51">
        <v>0</v>
      </c>
      <c r="H51">
        <v>0</v>
      </c>
      <c r="I51" s="1">
        <v>3044986.57</v>
      </c>
      <c r="J51" s="1">
        <v>3044986.57</v>
      </c>
      <c r="K51" s="1">
        <v>3027133.4</v>
      </c>
      <c r="L51" s="1">
        <v>24799906.23</v>
      </c>
    </row>
    <row r="52" spans="1:12" x14ac:dyDescent="0.25">
      <c r="A52">
        <v>12</v>
      </c>
      <c r="B52">
        <v>0.95</v>
      </c>
      <c r="C52">
        <v>10</v>
      </c>
      <c r="D52" s="1">
        <v>1309568</v>
      </c>
      <c r="E52" s="1">
        <v>343068.95</v>
      </c>
      <c r="F52" s="1">
        <v>1374496.45</v>
      </c>
      <c r="G52">
        <v>0</v>
      </c>
      <c r="H52">
        <v>0</v>
      </c>
      <c r="I52" s="1">
        <v>3044986.57</v>
      </c>
      <c r="J52" s="1">
        <v>3044986.57</v>
      </c>
      <c r="K52" s="1">
        <v>3027133.4</v>
      </c>
      <c r="L52" s="1">
        <v>46572679.049999997</v>
      </c>
    </row>
    <row r="53" spans="1:12" x14ac:dyDescent="0.25">
      <c r="A53">
        <v>12</v>
      </c>
      <c r="B53">
        <v>0.95</v>
      </c>
      <c r="C53">
        <v>50</v>
      </c>
      <c r="D53" s="1">
        <v>1309568</v>
      </c>
      <c r="E53" s="1">
        <v>343068.95</v>
      </c>
      <c r="F53" s="1">
        <v>1374496.45</v>
      </c>
      <c r="G53">
        <v>0</v>
      </c>
      <c r="H53">
        <v>0</v>
      </c>
      <c r="I53" s="1">
        <v>3044986.57</v>
      </c>
      <c r="J53" s="1">
        <v>3044986.57</v>
      </c>
      <c r="K53" s="1">
        <v>3027133.4</v>
      </c>
      <c r="L53" s="1">
        <v>220754861.66</v>
      </c>
    </row>
    <row r="54" spans="1:12" x14ac:dyDescent="0.25">
      <c r="A54">
        <v>12</v>
      </c>
      <c r="B54">
        <v>0.95</v>
      </c>
      <c r="C54">
        <v>100</v>
      </c>
      <c r="D54" s="1">
        <v>1309568</v>
      </c>
      <c r="E54" s="1">
        <v>343068.95</v>
      </c>
      <c r="F54" s="1">
        <v>1374496.45</v>
      </c>
      <c r="G54">
        <v>0</v>
      </c>
      <c r="H54">
        <v>0</v>
      </c>
      <c r="I54" s="1">
        <v>3044986.57</v>
      </c>
      <c r="J54" s="1">
        <v>3044986.57</v>
      </c>
      <c r="K54" s="1">
        <v>3027133.4</v>
      </c>
      <c r="L54" s="1">
        <v>438482589.93000001</v>
      </c>
    </row>
    <row r="55" spans="1:12" x14ac:dyDescent="0.25">
      <c r="A55">
        <v>12</v>
      </c>
      <c r="B55">
        <v>0.95</v>
      </c>
      <c r="C55" s="1">
        <v>1000</v>
      </c>
      <c r="D55" s="1">
        <v>1309568</v>
      </c>
      <c r="E55" s="1">
        <v>343068.95</v>
      </c>
      <c r="F55" s="1">
        <v>1374496.45</v>
      </c>
      <c r="G55">
        <v>0</v>
      </c>
      <c r="H55">
        <v>0</v>
      </c>
      <c r="I55" s="1">
        <v>3044986.57</v>
      </c>
      <c r="J55" s="1">
        <v>3044986.57</v>
      </c>
      <c r="K55" s="1">
        <v>3027133.4</v>
      </c>
      <c r="L55" s="1">
        <v>4357581698.6599998</v>
      </c>
    </row>
    <row r="56" spans="1:12" x14ac:dyDescent="0.25">
      <c r="A56">
        <v>10</v>
      </c>
      <c r="B56">
        <v>0.75</v>
      </c>
      <c r="C56">
        <v>0</v>
      </c>
      <c r="D56" s="1">
        <v>1309568</v>
      </c>
      <c r="E56" s="1">
        <v>342897.16</v>
      </c>
      <c r="F56" s="1">
        <v>1374496.45</v>
      </c>
      <c r="G56">
        <v>0</v>
      </c>
      <c r="H56" s="1">
        <v>3026962.05</v>
      </c>
      <c r="I56">
        <v>0</v>
      </c>
      <c r="J56" s="1">
        <v>12107848.199999999</v>
      </c>
      <c r="K56" s="1">
        <v>3026961.61</v>
      </c>
      <c r="L56" s="1">
        <v>3026961.61</v>
      </c>
    </row>
    <row r="57" spans="1:12" x14ac:dyDescent="0.25">
      <c r="A57">
        <v>10</v>
      </c>
      <c r="B57">
        <v>0.75</v>
      </c>
      <c r="C57">
        <v>5</v>
      </c>
      <c r="D57" s="1">
        <v>1309568</v>
      </c>
      <c r="E57" s="1">
        <v>342897.16</v>
      </c>
      <c r="F57" s="1">
        <v>1374496.45</v>
      </c>
      <c r="G57">
        <v>0</v>
      </c>
      <c r="H57" s="1">
        <v>1611.09</v>
      </c>
      <c r="I57" s="1">
        <v>3035512.88</v>
      </c>
      <c r="J57" s="1">
        <v>3041957.22</v>
      </c>
      <c r="K57" s="1">
        <v>3026961.61</v>
      </c>
      <c r="L57" s="1">
        <v>24784587.73</v>
      </c>
    </row>
    <row r="58" spans="1:12" x14ac:dyDescent="0.25">
      <c r="A58">
        <v>10</v>
      </c>
      <c r="B58">
        <v>0.75</v>
      </c>
      <c r="C58">
        <v>10</v>
      </c>
      <c r="D58" s="1">
        <v>1309568</v>
      </c>
      <c r="E58" s="1">
        <v>342897.16</v>
      </c>
      <c r="F58" s="1">
        <v>1374496.45</v>
      </c>
      <c r="G58">
        <v>0</v>
      </c>
      <c r="H58" s="1">
        <v>1611.09</v>
      </c>
      <c r="I58" s="1">
        <v>3035512.88</v>
      </c>
      <c r="J58" s="1">
        <v>3041957.22</v>
      </c>
      <c r="K58" s="1">
        <v>3026961.61</v>
      </c>
      <c r="L58" s="1">
        <v>46542213.850000001</v>
      </c>
    </row>
    <row r="59" spans="1:12" x14ac:dyDescent="0.25">
      <c r="A59">
        <v>10</v>
      </c>
      <c r="B59">
        <v>0.75</v>
      </c>
      <c r="C59">
        <v>50</v>
      </c>
      <c r="D59" s="1">
        <v>1309568</v>
      </c>
      <c r="E59" s="1">
        <v>342897.16</v>
      </c>
      <c r="F59" s="1">
        <v>1374496.45</v>
      </c>
      <c r="G59">
        <v>0</v>
      </c>
      <c r="H59" s="1">
        <v>1611.09</v>
      </c>
      <c r="I59" s="1">
        <v>3035512.88</v>
      </c>
      <c r="J59" s="1">
        <v>3041957.22</v>
      </c>
      <c r="K59" s="1">
        <v>3026961.61</v>
      </c>
      <c r="L59" s="1">
        <v>220603222.78999999</v>
      </c>
    </row>
    <row r="60" spans="1:12" x14ac:dyDescent="0.25">
      <c r="A60">
        <v>10</v>
      </c>
      <c r="B60">
        <v>0.75</v>
      </c>
      <c r="C60">
        <v>100</v>
      </c>
      <c r="D60" s="1">
        <v>1309568</v>
      </c>
      <c r="E60" s="1">
        <v>342897.16</v>
      </c>
      <c r="F60" s="1">
        <v>1374496.45</v>
      </c>
      <c r="G60">
        <v>0</v>
      </c>
      <c r="H60" s="1">
        <v>1611.09</v>
      </c>
      <c r="I60" s="1">
        <v>3035512.88</v>
      </c>
      <c r="J60" s="1">
        <v>3041957.22</v>
      </c>
      <c r="K60" s="1">
        <v>3026961.61</v>
      </c>
      <c r="L60" s="1">
        <v>438179483.97000003</v>
      </c>
    </row>
    <row r="61" spans="1:12" x14ac:dyDescent="0.25">
      <c r="A61">
        <v>10</v>
      </c>
      <c r="B61">
        <v>0.75</v>
      </c>
      <c r="C61" s="1">
        <v>1000</v>
      </c>
      <c r="D61" s="1">
        <v>1309568</v>
      </c>
      <c r="E61" s="1">
        <v>342897.16</v>
      </c>
      <c r="F61" s="1">
        <v>1374496.45</v>
      </c>
      <c r="G61">
        <v>0</v>
      </c>
      <c r="H61" s="1">
        <v>1611.09</v>
      </c>
      <c r="I61" s="1">
        <v>3035512.88</v>
      </c>
      <c r="J61" s="1">
        <v>3041957.22</v>
      </c>
      <c r="K61" s="1">
        <v>3026961.61</v>
      </c>
      <c r="L61" s="1">
        <v>4354552185.2600002</v>
      </c>
    </row>
    <row r="62" spans="1:12" x14ac:dyDescent="0.25">
      <c r="A62">
        <v>10</v>
      </c>
      <c r="B62">
        <v>0.85</v>
      </c>
      <c r="C62">
        <v>0</v>
      </c>
      <c r="D62" s="1">
        <v>1309568</v>
      </c>
      <c r="E62" s="1">
        <v>342897.16</v>
      </c>
      <c r="F62" s="1">
        <v>1374496.45</v>
      </c>
      <c r="G62">
        <v>0</v>
      </c>
      <c r="H62" s="1">
        <v>3026962.05</v>
      </c>
      <c r="I62">
        <v>0</v>
      </c>
      <c r="J62" s="1">
        <v>20179747</v>
      </c>
      <c r="K62" s="1">
        <v>3026961.61</v>
      </c>
      <c r="L62" s="1">
        <v>3026961.61</v>
      </c>
    </row>
    <row r="63" spans="1:12" x14ac:dyDescent="0.25">
      <c r="A63">
        <v>10</v>
      </c>
      <c r="B63">
        <v>0.85</v>
      </c>
      <c r="C63">
        <v>5</v>
      </c>
      <c r="D63" s="1">
        <v>1309568</v>
      </c>
      <c r="E63" s="1">
        <v>342897.16</v>
      </c>
      <c r="F63" s="1">
        <v>1374496.45</v>
      </c>
      <c r="G63">
        <v>0</v>
      </c>
      <c r="H63">
        <v>580.80999999999995</v>
      </c>
      <c r="I63" s="1">
        <v>3042291.92</v>
      </c>
      <c r="J63" s="1">
        <v>3046164.01</v>
      </c>
      <c r="K63" s="1">
        <v>3026961.61</v>
      </c>
      <c r="L63" s="1">
        <v>24805621.66</v>
      </c>
    </row>
    <row r="64" spans="1:12" x14ac:dyDescent="0.25">
      <c r="A64">
        <v>10</v>
      </c>
      <c r="B64">
        <v>0.85</v>
      </c>
      <c r="C64">
        <v>10</v>
      </c>
      <c r="D64" s="1">
        <v>1309568</v>
      </c>
      <c r="E64" s="1">
        <v>342897.16</v>
      </c>
      <c r="F64" s="1">
        <v>1374496.45</v>
      </c>
      <c r="G64">
        <v>0</v>
      </c>
      <c r="H64">
        <v>580.80999999999995</v>
      </c>
      <c r="I64" s="1">
        <v>3042291.92</v>
      </c>
      <c r="J64" s="1">
        <v>3046164.01</v>
      </c>
      <c r="K64" s="1">
        <v>3026961.61</v>
      </c>
      <c r="L64" s="1">
        <v>46584281.710000001</v>
      </c>
    </row>
    <row r="65" spans="1:12" x14ac:dyDescent="0.25">
      <c r="A65">
        <v>10</v>
      </c>
      <c r="B65">
        <v>0.85</v>
      </c>
      <c r="C65">
        <v>50</v>
      </c>
      <c r="D65" s="1">
        <v>1309568</v>
      </c>
      <c r="E65" s="1">
        <v>342897.16</v>
      </c>
      <c r="F65" s="1">
        <v>1374496.45</v>
      </c>
      <c r="G65">
        <v>0</v>
      </c>
      <c r="H65">
        <v>580.80999999999995</v>
      </c>
      <c r="I65" s="1">
        <v>3042291.92</v>
      </c>
      <c r="J65" s="1">
        <v>3046164.01</v>
      </c>
      <c r="K65" s="1">
        <v>3026961.61</v>
      </c>
      <c r="L65" s="1">
        <v>220813562.09</v>
      </c>
    </row>
    <row r="66" spans="1:12" x14ac:dyDescent="0.25">
      <c r="A66">
        <v>10</v>
      </c>
      <c r="B66">
        <v>0.85</v>
      </c>
      <c r="C66">
        <v>100</v>
      </c>
      <c r="D66" s="1">
        <v>1309568</v>
      </c>
      <c r="E66" s="1">
        <v>342897.16</v>
      </c>
      <c r="F66" s="1">
        <v>1374496.45</v>
      </c>
      <c r="G66">
        <v>0</v>
      </c>
      <c r="H66">
        <v>580.80999999999995</v>
      </c>
      <c r="I66" s="1">
        <v>3042291.92</v>
      </c>
      <c r="J66" s="1">
        <v>3046164.01</v>
      </c>
      <c r="K66" s="1">
        <v>3026961.61</v>
      </c>
      <c r="L66" s="1">
        <v>438600162.56999999</v>
      </c>
    </row>
    <row r="67" spans="1:12" x14ac:dyDescent="0.25">
      <c r="A67">
        <v>10</v>
      </c>
      <c r="B67">
        <v>0.85</v>
      </c>
      <c r="C67" s="1">
        <v>1000</v>
      </c>
      <c r="D67" s="1">
        <v>1309568</v>
      </c>
      <c r="E67" s="1">
        <v>342897.16</v>
      </c>
      <c r="F67" s="1">
        <v>1374496.45</v>
      </c>
      <c r="G67">
        <v>0</v>
      </c>
      <c r="H67">
        <v>580.80999999999995</v>
      </c>
      <c r="I67" s="1">
        <v>3042291.92</v>
      </c>
      <c r="J67" s="1">
        <v>3046164.01</v>
      </c>
      <c r="K67" s="1">
        <v>3026961.61</v>
      </c>
      <c r="L67" s="1">
        <v>4358758971.2200003</v>
      </c>
    </row>
    <row r="68" spans="1:12" x14ac:dyDescent="0.25">
      <c r="A68">
        <v>10</v>
      </c>
      <c r="B68">
        <v>0.95</v>
      </c>
      <c r="C68">
        <v>0</v>
      </c>
      <c r="D68" s="1">
        <v>1309568</v>
      </c>
      <c r="E68" s="1">
        <v>342897.16</v>
      </c>
      <c r="F68" s="1">
        <v>1374496.45</v>
      </c>
      <c r="G68">
        <v>0</v>
      </c>
      <c r="H68" s="1">
        <v>3026962.05</v>
      </c>
      <c r="I68">
        <v>0</v>
      </c>
      <c r="J68" s="1">
        <v>60539241</v>
      </c>
      <c r="K68" s="1">
        <v>3026961.61</v>
      </c>
      <c r="L68" s="1">
        <v>3026961.61</v>
      </c>
    </row>
    <row r="69" spans="1:12" x14ac:dyDescent="0.25">
      <c r="A69">
        <v>10</v>
      </c>
      <c r="B69">
        <v>0.95</v>
      </c>
      <c r="C69">
        <v>5</v>
      </c>
      <c r="D69" s="1">
        <v>1309568</v>
      </c>
      <c r="E69" s="1">
        <v>342897.16</v>
      </c>
      <c r="F69" s="1">
        <v>1374496.45</v>
      </c>
      <c r="G69">
        <v>0</v>
      </c>
      <c r="H69">
        <v>0</v>
      </c>
      <c r="I69" s="1">
        <v>3050648.64</v>
      </c>
      <c r="J69" s="1">
        <v>3050648.64</v>
      </c>
      <c r="K69" s="1">
        <v>3026961.61</v>
      </c>
      <c r="L69" s="1">
        <v>24828044.809999999</v>
      </c>
    </row>
    <row r="70" spans="1:12" x14ac:dyDescent="0.25">
      <c r="A70">
        <v>10</v>
      </c>
      <c r="B70">
        <v>0.95</v>
      </c>
      <c r="C70">
        <v>10</v>
      </c>
      <c r="D70" s="1">
        <v>1309568</v>
      </c>
      <c r="E70" s="1">
        <v>342897.16</v>
      </c>
      <c r="F70" s="1">
        <v>1374496.45</v>
      </c>
      <c r="G70">
        <v>0</v>
      </c>
      <c r="H70">
        <v>0</v>
      </c>
      <c r="I70" s="1">
        <v>3050648.64</v>
      </c>
      <c r="J70" s="1">
        <v>3050648.64</v>
      </c>
      <c r="K70" s="1">
        <v>3026961.61</v>
      </c>
      <c r="L70" s="1">
        <v>46629128.009999998</v>
      </c>
    </row>
    <row r="71" spans="1:12" x14ac:dyDescent="0.25">
      <c r="A71">
        <v>10</v>
      </c>
      <c r="B71">
        <v>0.95</v>
      </c>
      <c r="C71">
        <v>50</v>
      </c>
      <c r="D71" s="1">
        <v>1309568</v>
      </c>
      <c r="E71" s="1">
        <v>342897.16</v>
      </c>
      <c r="F71" s="1">
        <v>1374496.45</v>
      </c>
      <c r="G71">
        <v>0</v>
      </c>
      <c r="H71">
        <v>0</v>
      </c>
      <c r="I71" s="1">
        <v>3050648.64</v>
      </c>
      <c r="J71" s="1">
        <v>3050648.64</v>
      </c>
      <c r="K71" s="1">
        <v>3026961.61</v>
      </c>
      <c r="L71" s="1">
        <v>221037793.59999999</v>
      </c>
    </row>
    <row r="72" spans="1:12" x14ac:dyDescent="0.25">
      <c r="A72">
        <v>10</v>
      </c>
      <c r="B72">
        <v>0.95</v>
      </c>
      <c r="C72">
        <v>100</v>
      </c>
      <c r="D72" s="1">
        <v>1309568</v>
      </c>
      <c r="E72" s="1">
        <v>342897.16</v>
      </c>
      <c r="F72" s="1">
        <v>1374496.45</v>
      </c>
      <c r="G72">
        <v>0</v>
      </c>
      <c r="H72">
        <v>0</v>
      </c>
      <c r="I72" s="1">
        <v>3050648.64</v>
      </c>
      <c r="J72" s="1">
        <v>3050648.64</v>
      </c>
      <c r="K72" s="1">
        <v>3026961.61</v>
      </c>
      <c r="L72" s="1">
        <v>439048625.58999997</v>
      </c>
    </row>
    <row r="73" spans="1:12" x14ac:dyDescent="0.25">
      <c r="A73">
        <v>10</v>
      </c>
      <c r="B73">
        <v>0.95</v>
      </c>
      <c r="C73" s="1">
        <v>1000</v>
      </c>
      <c r="D73" s="1">
        <v>1309568</v>
      </c>
      <c r="E73" s="1">
        <v>342897.16</v>
      </c>
      <c r="F73" s="1">
        <v>1374496.45</v>
      </c>
      <c r="G73">
        <v>0</v>
      </c>
      <c r="H73">
        <v>0</v>
      </c>
      <c r="I73" s="1">
        <v>3050648.64</v>
      </c>
      <c r="J73" s="1">
        <v>3050648.64</v>
      </c>
      <c r="K73" s="1">
        <v>3026961.61</v>
      </c>
      <c r="L73" s="1">
        <v>4363243601.4099998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47897-1701-45F6-BFD8-0564B0A10B4E}">
  <dimension ref="A1:L73"/>
  <sheetViews>
    <sheetView workbookViewId="0">
      <selection activeCell="M16" sqref="M16"/>
    </sheetView>
  </sheetViews>
  <sheetFormatPr baseColWidth="10" defaultRowHeight="15" x14ac:dyDescent="0.25"/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 x14ac:dyDescent="0.25">
      <c r="A2">
        <v>20</v>
      </c>
      <c r="B2">
        <v>0.75</v>
      </c>
      <c r="C2">
        <v>0</v>
      </c>
      <c r="D2">
        <v>1309568</v>
      </c>
      <c r="E2">
        <v>342714.6801</v>
      </c>
      <c r="F2">
        <v>1374496.4483</v>
      </c>
      <c r="G2">
        <v>0</v>
      </c>
      <c r="H2">
        <v>3026779.1283999998</v>
      </c>
      <c r="I2">
        <v>0</v>
      </c>
      <c r="J2">
        <v>12107116.5134</v>
      </c>
      <c r="K2">
        <v>3026779.1283999998</v>
      </c>
      <c r="L2">
        <v>3026779.1283999998</v>
      </c>
    </row>
    <row r="3" spans="1:12" x14ac:dyDescent="0.25">
      <c r="A3">
        <v>20</v>
      </c>
      <c r="B3">
        <v>0.75</v>
      </c>
      <c r="C3">
        <v>5</v>
      </c>
      <c r="D3">
        <v>0</v>
      </c>
      <c r="E3">
        <v>0</v>
      </c>
      <c r="F3">
        <v>0</v>
      </c>
      <c r="G3">
        <v>3690777.5</v>
      </c>
      <c r="H3">
        <v>0</v>
      </c>
      <c r="I3">
        <v>3690777.5</v>
      </c>
      <c r="J3">
        <v>3690777.5</v>
      </c>
      <c r="K3">
        <v>3690777.5</v>
      </c>
      <c r="L3">
        <v>22144665</v>
      </c>
    </row>
    <row r="4" spans="1:12" x14ac:dyDescent="0.25">
      <c r="A4">
        <v>20</v>
      </c>
      <c r="B4">
        <v>0.75</v>
      </c>
      <c r="C4">
        <v>10</v>
      </c>
      <c r="D4">
        <v>0</v>
      </c>
      <c r="E4">
        <v>0</v>
      </c>
      <c r="F4">
        <v>0</v>
      </c>
      <c r="G4">
        <v>3690777.5</v>
      </c>
      <c r="H4">
        <v>0</v>
      </c>
      <c r="I4">
        <v>3690777.5</v>
      </c>
      <c r="J4">
        <v>3690777.5</v>
      </c>
      <c r="K4">
        <v>3690777.5</v>
      </c>
      <c r="L4">
        <v>40598552.5</v>
      </c>
    </row>
    <row r="5" spans="1:12" x14ac:dyDescent="0.25">
      <c r="A5">
        <v>20</v>
      </c>
      <c r="B5">
        <v>0.75</v>
      </c>
      <c r="C5">
        <v>50</v>
      </c>
      <c r="D5">
        <v>0</v>
      </c>
      <c r="E5">
        <v>0</v>
      </c>
      <c r="F5">
        <v>0</v>
      </c>
      <c r="G5">
        <v>3690777.5</v>
      </c>
      <c r="H5">
        <v>0</v>
      </c>
      <c r="I5">
        <v>3690777.5</v>
      </c>
      <c r="J5">
        <v>3690777.5</v>
      </c>
      <c r="K5">
        <v>3690777.5</v>
      </c>
      <c r="L5">
        <v>188229652.5</v>
      </c>
    </row>
    <row r="6" spans="1:12" x14ac:dyDescent="0.25">
      <c r="A6">
        <v>20</v>
      </c>
      <c r="B6">
        <v>0.75</v>
      </c>
      <c r="C6">
        <v>100</v>
      </c>
      <c r="D6">
        <v>0</v>
      </c>
      <c r="E6">
        <v>0</v>
      </c>
      <c r="F6">
        <v>0</v>
      </c>
      <c r="G6">
        <v>3690777.5</v>
      </c>
      <c r="H6">
        <v>0</v>
      </c>
      <c r="I6">
        <v>3690777.5</v>
      </c>
      <c r="J6">
        <v>3690777.5</v>
      </c>
      <c r="K6">
        <v>3690777.5</v>
      </c>
      <c r="L6">
        <v>372768527.5</v>
      </c>
    </row>
    <row r="7" spans="1:12" x14ac:dyDescent="0.25">
      <c r="A7">
        <v>20</v>
      </c>
      <c r="B7">
        <v>0.75</v>
      </c>
      <c r="C7">
        <v>1000</v>
      </c>
      <c r="D7">
        <v>0</v>
      </c>
      <c r="E7">
        <v>0</v>
      </c>
      <c r="F7">
        <v>0</v>
      </c>
      <c r="G7">
        <v>3690777.5</v>
      </c>
      <c r="H7">
        <v>0</v>
      </c>
      <c r="I7">
        <v>3690777.5</v>
      </c>
      <c r="J7">
        <v>3690777.5</v>
      </c>
      <c r="K7">
        <v>3690777.5</v>
      </c>
      <c r="L7">
        <v>3694468277.5</v>
      </c>
    </row>
    <row r="8" spans="1:12" x14ac:dyDescent="0.25">
      <c r="A8">
        <v>20</v>
      </c>
      <c r="B8">
        <v>0.85</v>
      </c>
      <c r="C8">
        <v>0</v>
      </c>
      <c r="D8">
        <v>1309568</v>
      </c>
      <c r="E8">
        <v>342714.6801</v>
      </c>
      <c r="F8">
        <v>1374496.4483</v>
      </c>
      <c r="G8">
        <v>0</v>
      </c>
      <c r="H8">
        <v>3026779.1283999998</v>
      </c>
      <c r="I8">
        <v>0</v>
      </c>
      <c r="J8">
        <v>20178527.522399999</v>
      </c>
      <c r="K8">
        <v>3026779.1283999998</v>
      </c>
      <c r="L8">
        <v>3026779.1283999998</v>
      </c>
    </row>
    <row r="9" spans="1:12" x14ac:dyDescent="0.25">
      <c r="A9">
        <v>20</v>
      </c>
      <c r="B9">
        <v>0.85</v>
      </c>
      <c r="C9">
        <v>5</v>
      </c>
      <c r="D9">
        <v>0</v>
      </c>
      <c r="E9">
        <v>0</v>
      </c>
      <c r="F9">
        <v>0</v>
      </c>
      <c r="G9">
        <v>3690777.5</v>
      </c>
      <c r="H9">
        <v>0</v>
      </c>
      <c r="I9">
        <v>3690777.5</v>
      </c>
      <c r="J9">
        <v>3690777.5</v>
      </c>
      <c r="K9">
        <v>3690777.5</v>
      </c>
      <c r="L9">
        <v>22144665</v>
      </c>
    </row>
    <row r="10" spans="1:12" x14ac:dyDescent="0.25">
      <c r="A10">
        <v>20</v>
      </c>
      <c r="B10">
        <v>0.85</v>
      </c>
      <c r="C10">
        <v>10</v>
      </c>
      <c r="D10">
        <v>0</v>
      </c>
      <c r="E10">
        <v>0</v>
      </c>
      <c r="F10">
        <v>0</v>
      </c>
      <c r="G10">
        <v>3690777.5</v>
      </c>
      <c r="H10">
        <v>0</v>
      </c>
      <c r="I10">
        <v>3690777.5</v>
      </c>
      <c r="J10">
        <v>3690777.5</v>
      </c>
      <c r="K10">
        <v>3690777.5</v>
      </c>
      <c r="L10">
        <v>40598552.5</v>
      </c>
    </row>
    <row r="11" spans="1:12" x14ac:dyDescent="0.25">
      <c r="A11">
        <v>20</v>
      </c>
      <c r="B11">
        <v>0.85</v>
      </c>
      <c r="C11">
        <v>50</v>
      </c>
      <c r="D11">
        <v>0</v>
      </c>
      <c r="E11">
        <v>0</v>
      </c>
      <c r="F11">
        <v>0</v>
      </c>
      <c r="G11">
        <v>3690777.5</v>
      </c>
      <c r="H11">
        <v>0</v>
      </c>
      <c r="I11">
        <v>3690777.5</v>
      </c>
      <c r="J11">
        <v>3690777.5</v>
      </c>
      <c r="K11">
        <v>3690777.5</v>
      </c>
      <c r="L11">
        <v>188229652.5</v>
      </c>
    </row>
    <row r="12" spans="1:12" x14ac:dyDescent="0.25">
      <c r="A12">
        <v>20</v>
      </c>
      <c r="B12">
        <v>0.85</v>
      </c>
      <c r="C12">
        <v>100</v>
      </c>
      <c r="D12">
        <v>0</v>
      </c>
      <c r="E12">
        <v>0</v>
      </c>
      <c r="F12">
        <v>0</v>
      </c>
      <c r="G12">
        <v>3690777.5</v>
      </c>
      <c r="H12">
        <v>0</v>
      </c>
      <c r="I12">
        <v>3690777.5</v>
      </c>
      <c r="J12">
        <v>3690777.5</v>
      </c>
      <c r="K12">
        <v>3690777.5</v>
      </c>
      <c r="L12">
        <v>372768527.5</v>
      </c>
    </row>
    <row r="13" spans="1:12" x14ac:dyDescent="0.25">
      <c r="A13">
        <v>20</v>
      </c>
      <c r="B13">
        <v>0.85</v>
      </c>
      <c r="C13">
        <v>1000</v>
      </c>
      <c r="D13">
        <v>0</v>
      </c>
      <c r="E13">
        <v>0</v>
      </c>
      <c r="F13">
        <v>0</v>
      </c>
      <c r="G13">
        <v>3690777.5</v>
      </c>
      <c r="H13">
        <v>0</v>
      </c>
      <c r="I13">
        <v>3690777.5</v>
      </c>
      <c r="J13">
        <v>3690777.5</v>
      </c>
      <c r="K13">
        <v>3690777.5</v>
      </c>
      <c r="L13">
        <v>3694468277.5</v>
      </c>
    </row>
    <row r="14" spans="1:12" x14ac:dyDescent="0.25">
      <c r="A14">
        <v>20</v>
      </c>
      <c r="B14">
        <v>0.95</v>
      </c>
      <c r="C14">
        <v>0</v>
      </c>
      <c r="D14">
        <v>1309568</v>
      </c>
      <c r="E14">
        <v>342714.6801</v>
      </c>
      <c r="F14">
        <v>1374496.4483</v>
      </c>
      <c r="G14">
        <v>0</v>
      </c>
      <c r="H14">
        <v>3026779.1283999998</v>
      </c>
      <c r="I14">
        <v>0</v>
      </c>
      <c r="J14">
        <v>60535582.567100003</v>
      </c>
      <c r="K14">
        <v>3026779.1283999998</v>
      </c>
      <c r="L14">
        <v>3026779.1283999998</v>
      </c>
    </row>
    <row r="15" spans="1:12" x14ac:dyDescent="0.25">
      <c r="A15">
        <v>20</v>
      </c>
      <c r="B15">
        <v>0.95</v>
      </c>
      <c r="C15">
        <v>5</v>
      </c>
      <c r="D15">
        <v>0</v>
      </c>
      <c r="E15">
        <v>0</v>
      </c>
      <c r="F15">
        <v>0</v>
      </c>
      <c r="G15">
        <v>3690777.5</v>
      </c>
      <c r="H15">
        <v>0</v>
      </c>
      <c r="I15">
        <v>3690777.5</v>
      </c>
      <c r="J15">
        <v>3690777.5</v>
      </c>
      <c r="K15">
        <v>3690777.5</v>
      </c>
      <c r="L15">
        <v>22144665</v>
      </c>
    </row>
    <row r="16" spans="1:12" x14ac:dyDescent="0.25">
      <c r="A16">
        <v>20</v>
      </c>
      <c r="B16">
        <v>0.95</v>
      </c>
      <c r="C16">
        <v>10</v>
      </c>
      <c r="D16">
        <v>0</v>
      </c>
      <c r="E16">
        <v>0</v>
      </c>
      <c r="F16">
        <v>0</v>
      </c>
      <c r="G16">
        <v>3690777.5</v>
      </c>
      <c r="H16">
        <v>0</v>
      </c>
      <c r="I16">
        <v>3690777.5</v>
      </c>
      <c r="J16">
        <v>3690777.5</v>
      </c>
      <c r="K16">
        <v>3690777.5</v>
      </c>
      <c r="L16">
        <v>40598552.5</v>
      </c>
    </row>
    <row r="17" spans="1:12" x14ac:dyDescent="0.25">
      <c r="A17">
        <v>20</v>
      </c>
      <c r="B17">
        <v>0.95</v>
      </c>
      <c r="C17">
        <v>50</v>
      </c>
      <c r="D17">
        <v>0</v>
      </c>
      <c r="E17">
        <v>0</v>
      </c>
      <c r="F17">
        <v>0</v>
      </c>
      <c r="G17">
        <v>3690777.5</v>
      </c>
      <c r="H17">
        <v>0</v>
      </c>
      <c r="I17">
        <v>3690777.5</v>
      </c>
      <c r="J17">
        <v>3690777.5</v>
      </c>
      <c r="K17">
        <v>3690777.5</v>
      </c>
      <c r="L17">
        <v>188229652.5</v>
      </c>
    </row>
    <row r="18" spans="1:12" x14ac:dyDescent="0.25">
      <c r="A18">
        <v>20</v>
      </c>
      <c r="B18">
        <v>0.95</v>
      </c>
      <c r="C18">
        <v>100</v>
      </c>
      <c r="D18">
        <v>0</v>
      </c>
      <c r="E18">
        <v>0</v>
      </c>
      <c r="F18">
        <v>0</v>
      </c>
      <c r="G18">
        <v>3690777.5</v>
      </c>
      <c r="H18">
        <v>0</v>
      </c>
      <c r="I18">
        <v>3690777.5</v>
      </c>
      <c r="J18">
        <v>3690777.5</v>
      </c>
      <c r="K18">
        <v>3690777.5</v>
      </c>
      <c r="L18">
        <v>372768527.5</v>
      </c>
    </row>
    <row r="19" spans="1:12" x14ac:dyDescent="0.25">
      <c r="A19">
        <v>20</v>
      </c>
      <c r="B19">
        <v>0.95</v>
      </c>
      <c r="C19">
        <v>1000</v>
      </c>
      <c r="D19">
        <v>0</v>
      </c>
      <c r="E19">
        <v>0</v>
      </c>
      <c r="F19">
        <v>0</v>
      </c>
      <c r="G19">
        <v>3690777.5</v>
      </c>
      <c r="H19">
        <v>0</v>
      </c>
      <c r="I19">
        <v>3690777.5</v>
      </c>
      <c r="J19">
        <v>3690777.5</v>
      </c>
      <c r="K19">
        <v>3690777.5</v>
      </c>
      <c r="L19">
        <v>3694468277.5</v>
      </c>
    </row>
    <row r="20" spans="1:12" x14ac:dyDescent="0.25">
      <c r="A20">
        <v>15</v>
      </c>
      <c r="B20">
        <v>0.75</v>
      </c>
      <c r="C20">
        <v>0</v>
      </c>
      <c r="D20">
        <v>1309568</v>
      </c>
      <c r="E20">
        <v>343498.23310000001</v>
      </c>
      <c r="F20">
        <v>1374496.4483</v>
      </c>
      <c r="G20">
        <v>0</v>
      </c>
      <c r="H20">
        <v>3027563.25</v>
      </c>
      <c r="I20">
        <v>0</v>
      </c>
      <c r="J20">
        <v>12110253</v>
      </c>
      <c r="K20">
        <v>3027562.6814000001</v>
      </c>
      <c r="L20">
        <v>3027562.6814000001</v>
      </c>
    </row>
    <row r="21" spans="1:12" x14ac:dyDescent="0.25">
      <c r="A21">
        <v>15</v>
      </c>
      <c r="B21">
        <v>0.75</v>
      </c>
      <c r="C21">
        <v>5</v>
      </c>
      <c r="D21">
        <v>0</v>
      </c>
      <c r="E21">
        <v>0</v>
      </c>
      <c r="F21">
        <v>0</v>
      </c>
      <c r="G21">
        <v>3690777.5</v>
      </c>
      <c r="H21">
        <v>0</v>
      </c>
      <c r="I21">
        <v>3690777.5</v>
      </c>
      <c r="J21">
        <v>3690777.5</v>
      </c>
      <c r="K21">
        <v>3690777.5</v>
      </c>
      <c r="L21">
        <v>22144665</v>
      </c>
    </row>
    <row r="22" spans="1:12" x14ac:dyDescent="0.25">
      <c r="A22">
        <v>15</v>
      </c>
      <c r="B22">
        <v>0.75</v>
      </c>
      <c r="C22">
        <v>10</v>
      </c>
      <c r="D22">
        <v>0</v>
      </c>
      <c r="E22">
        <v>0</v>
      </c>
      <c r="F22">
        <v>0</v>
      </c>
      <c r="G22">
        <v>3690777.5</v>
      </c>
      <c r="H22">
        <v>0</v>
      </c>
      <c r="I22">
        <v>3690777.5</v>
      </c>
      <c r="J22">
        <v>3690777.5</v>
      </c>
      <c r="K22">
        <v>3690777.5</v>
      </c>
      <c r="L22">
        <v>40598552.5</v>
      </c>
    </row>
    <row r="23" spans="1:12" x14ac:dyDescent="0.25">
      <c r="A23">
        <v>15</v>
      </c>
      <c r="B23">
        <v>0.75</v>
      </c>
      <c r="C23">
        <v>50</v>
      </c>
      <c r="D23">
        <v>0</v>
      </c>
      <c r="E23">
        <v>0</v>
      </c>
      <c r="F23">
        <v>0</v>
      </c>
      <c r="G23">
        <v>3690777.5</v>
      </c>
      <c r="H23">
        <v>0</v>
      </c>
      <c r="I23">
        <v>3690777.5</v>
      </c>
      <c r="J23">
        <v>3690777.5</v>
      </c>
      <c r="K23">
        <v>3690777.5</v>
      </c>
      <c r="L23">
        <v>188229652.5</v>
      </c>
    </row>
    <row r="24" spans="1:12" x14ac:dyDescent="0.25">
      <c r="A24">
        <v>15</v>
      </c>
      <c r="B24">
        <v>0.75</v>
      </c>
      <c r="C24">
        <v>100</v>
      </c>
      <c r="D24">
        <v>0</v>
      </c>
      <c r="E24">
        <v>0</v>
      </c>
      <c r="F24">
        <v>0</v>
      </c>
      <c r="G24">
        <v>3690777.5</v>
      </c>
      <c r="H24">
        <v>0</v>
      </c>
      <c r="I24">
        <v>3690777.5</v>
      </c>
      <c r="J24">
        <v>3690777.5</v>
      </c>
      <c r="K24">
        <v>3690777.5</v>
      </c>
      <c r="L24">
        <v>372768527.5</v>
      </c>
    </row>
    <row r="25" spans="1:12" x14ac:dyDescent="0.25">
      <c r="A25">
        <v>15</v>
      </c>
      <c r="B25">
        <v>0.75</v>
      </c>
      <c r="C25">
        <v>1000</v>
      </c>
      <c r="D25">
        <v>0</v>
      </c>
      <c r="E25">
        <v>0</v>
      </c>
      <c r="F25">
        <v>0</v>
      </c>
      <c r="G25">
        <v>3690777.5</v>
      </c>
      <c r="H25">
        <v>0</v>
      </c>
      <c r="I25">
        <v>3690777.5</v>
      </c>
      <c r="J25">
        <v>3690777.5</v>
      </c>
      <c r="K25">
        <v>3690777.5</v>
      </c>
      <c r="L25">
        <v>3694468277.5</v>
      </c>
    </row>
    <row r="26" spans="1:12" x14ac:dyDescent="0.25">
      <c r="A26">
        <v>15</v>
      </c>
      <c r="B26">
        <v>0.85</v>
      </c>
      <c r="C26">
        <v>0</v>
      </c>
      <c r="D26">
        <v>1309568</v>
      </c>
      <c r="E26">
        <v>343498.23310000001</v>
      </c>
      <c r="F26">
        <v>1374496.4483</v>
      </c>
      <c r="G26">
        <v>0</v>
      </c>
      <c r="H26">
        <v>3027563.25</v>
      </c>
      <c r="I26">
        <v>0</v>
      </c>
      <c r="J26">
        <v>20183755</v>
      </c>
      <c r="K26">
        <v>3027562.6814000001</v>
      </c>
      <c r="L26">
        <v>3027562.6814000001</v>
      </c>
    </row>
    <row r="27" spans="1:12" x14ac:dyDescent="0.25">
      <c r="A27">
        <v>15</v>
      </c>
      <c r="B27">
        <v>0.85</v>
      </c>
      <c r="C27">
        <v>5</v>
      </c>
      <c r="D27">
        <v>0</v>
      </c>
      <c r="E27">
        <v>0</v>
      </c>
      <c r="F27">
        <v>0</v>
      </c>
      <c r="G27">
        <v>3690777.5</v>
      </c>
      <c r="H27">
        <v>0</v>
      </c>
      <c r="I27">
        <v>3690777.5</v>
      </c>
      <c r="J27">
        <v>3690777.5</v>
      </c>
      <c r="K27">
        <v>3690777.5</v>
      </c>
      <c r="L27">
        <v>22144665</v>
      </c>
    </row>
    <row r="28" spans="1:12" x14ac:dyDescent="0.25">
      <c r="A28">
        <v>15</v>
      </c>
      <c r="B28">
        <v>0.85</v>
      </c>
      <c r="C28">
        <v>10</v>
      </c>
      <c r="D28">
        <v>0</v>
      </c>
      <c r="E28">
        <v>0</v>
      </c>
      <c r="F28">
        <v>0</v>
      </c>
      <c r="G28">
        <v>3690777.5</v>
      </c>
      <c r="H28">
        <v>0</v>
      </c>
      <c r="I28">
        <v>3690777.5</v>
      </c>
      <c r="J28">
        <v>3690777.5</v>
      </c>
      <c r="K28">
        <v>3690777.5</v>
      </c>
      <c r="L28">
        <v>40598552.5</v>
      </c>
    </row>
    <row r="29" spans="1:12" x14ac:dyDescent="0.25">
      <c r="A29">
        <v>15</v>
      </c>
      <c r="B29">
        <v>0.85</v>
      </c>
      <c r="C29">
        <v>50</v>
      </c>
      <c r="D29">
        <v>0</v>
      </c>
      <c r="E29">
        <v>0</v>
      </c>
      <c r="F29">
        <v>0</v>
      </c>
      <c r="G29">
        <v>3690777.5</v>
      </c>
      <c r="H29">
        <v>0</v>
      </c>
      <c r="I29">
        <v>3690777.5</v>
      </c>
      <c r="J29">
        <v>3690777.5</v>
      </c>
      <c r="K29">
        <v>3690777.5</v>
      </c>
      <c r="L29">
        <v>188229652.5</v>
      </c>
    </row>
    <row r="30" spans="1:12" x14ac:dyDescent="0.25">
      <c r="A30">
        <v>15</v>
      </c>
      <c r="B30">
        <v>0.85</v>
      </c>
      <c r="C30">
        <v>100</v>
      </c>
      <c r="D30">
        <v>0</v>
      </c>
      <c r="E30">
        <v>0</v>
      </c>
      <c r="F30">
        <v>0</v>
      </c>
      <c r="G30">
        <v>3690777.5</v>
      </c>
      <c r="H30">
        <v>0</v>
      </c>
      <c r="I30">
        <v>3690777.5</v>
      </c>
      <c r="J30">
        <v>3690777.5</v>
      </c>
      <c r="K30">
        <v>3690777.5</v>
      </c>
      <c r="L30">
        <v>372768527.5</v>
      </c>
    </row>
    <row r="31" spans="1:12" x14ac:dyDescent="0.25">
      <c r="A31">
        <v>15</v>
      </c>
      <c r="B31">
        <v>0.85</v>
      </c>
      <c r="C31">
        <v>1000</v>
      </c>
      <c r="D31">
        <v>0</v>
      </c>
      <c r="E31">
        <v>0</v>
      </c>
      <c r="F31">
        <v>0</v>
      </c>
      <c r="G31">
        <v>3690777.5</v>
      </c>
      <c r="H31">
        <v>0</v>
      </c>
      <c r="I31">
        <v>3690777.5</v>
      </c>
      <c r="J31">
        <v>3690777.5</v>
      </c>
      <c r="K31">
        <v>3690777.5</v>
      </c>
      <c r="L31">
        <v>3694468277.5</v>
      </c>
    </row>
    <row r="32" spans="1:12" x14ac:dyDescent="0.25">
      <c r="A32">
        <v>15</v>
      </c>
      <c r="B32">
        <v>0.95</v>
      </c>
      <c r="C32">
        <v>0</v>
      </c>
      <c r="D32">
        <v>1309568</v>
      </c>
      <c r="E32">
        <v>343498.23310000001</v>
      </c>
      <c r="F32">
        <v>1374496.4483</v>
      </c>
      <c r="G32">
        <v>0</v>
      </c>
      <c r="H32">
        <v>3027563.25</v>
      </c>
      <c r="I32">
        <v>0</v>
      </c>
      <c r="J32">
        <v>60551265</v>
      </c>
      <c r="K32">
        <v>3027562.6814000001</v>
      </c>
      <c r="L32">
        <v>3027562.6814000001</v>
      </c>
    </row>
    <row r="33" spans="1:12" x14ac:dyDescent="0.25">
      <c r="A33">
        <v>15</v>
      </c>
      <c r="B33">
        <v>0.95</v>
      </c>
      <c r="C33">
        <v>5</v>
      </c>
      <c r="D33">
        <v>0</v>
      </c>
      <c r="E33">
        <v>0</v>
      </c>
      <c r="F33">
        <v>0</v>
      </c>
      <c r="G33">
        <v>3690777.5</v>
      </c>
      <c r="H33">
        <v>0</v>
      </c>
      <c r="I33">
        <v>3690777.5</v>
      </c>
      <c r="J33">
        <v>3690777.5</v>
      </c>
      <c r="K33">
        <v>3690777.5</v>
      </c>
      <c r="L33">
        <v>22144665</v>
      </c>
    </row>
    <row r="34" spans="1:12" x14ac:dyDescent="0.25">
      <c r="A34">
        <v>15</v>
      </c>
      <c r="B34">
        <v>0.95</v>
      </c>
      <c r="C34">
        <v>10</v>
      </c>
      <c r="D34">
        <v>0</v>
      </c>
      <c r="E34">
        <v>0</v>
      </c>
      <c r="F34">
        <v>0</v>
      </c>
      <c r="G34">
        <v>3690777.5</v>
      </c>
      <c r="H34">
        <v>0</v>
      </c>
      <c r="I34">
        <v>3690777.5</v>
      </c>
      <c r="J34">
        <v>3690777.5</v>
      </c>
      <c r="K34">
        <v>3690777.5</v>
      </c>
      <c r="L34">
        <v>40598552.5</v>
      </c>
    </row>
    <row r="35" spans="1:12" x14ac:dyDescent="0.25">
      <c r="A35">
        <v>15</v>
      </c>
      <c r="B35">
        <v>0.95</v>
      </c>
      <c r="C35">
        <v>50</v>
      </c>
      <c r="D35">
        <v>0</v>
      </c>
      <c r="E35">
        <v>0</v>
      </c>
      <c r="F35">
        <v>0</v>
      </c>
      <c r="G35">
        <v>3690777.5</v>
      </c>
      <c r="H35">
        <v>0</v>
      </c>
      <c r="I35">
        <v>3690777.5</v>
      </c>
      <c r="J35">
        <v>3690777.5</v>
      </c>
      <c r="K35">
        <v>3690777.5</v>
      </c>
      <c r="L35">
        <v>188229652.5</v>
      </c>
    </row>
    <row r="36" spans="1:12" x14ac:dyDescent="0.25">
      <c r="A36">
        <v>15</v>
      </c>
      <c r="B36">
        <v>0.95</v>
      </c>
      <c r="C36">
        <v>100</v>
      </c>
      <c r="D36">
        <v>0</v>
      </c>
      <c r="E36">
        <v>0</v>
      </c>
      <c r="F36">
        <v>0</v>
      </c>
      <c r="G36">
        <v>3690777.5</v>
      </c>
      <c r="H36">
        <v>0</v>
      </c>
      <c r="I36">
        <v>3690777.5</v>
      </c>
      <c r="J36">
        <v>3690777.5</v>
      </c>
      <c r="K36">
        <v>3690777.5</v>
      </c>
      <c r="L36">
        <v>372768527.5</v>
      </c>
    </row>
    <row r="37" spans="1:12" x14ac:dyDescent="0.25">
      <c r="A37">
        <v>15</v>
      </c>
      <c r="B37">
        <v>0.95</v>
      </c>
      <c r="C37">
        <v>1000</v>
      </c>
      <c r="D37">
        <v>0</v>
      </c>
      <c r="E37">
        <v>0</v>
      </c>
      <c r="F37">
        <v>0</v>
      </c>
      <c r="G37">
        <v>3690777.5</v>
      </c>
      <c r="H37">
        <v>0</v>
      </c>
      <c r="I37">
        <v>3690777.5</v>
      </c>
      <c r="J37">
        <v>3690777.5</v>
      </c>
      <c r="K37">
        <v>3690777.5</v>
      </c>
      <c r="L37">
        <v>3694468277.5</v>
      </c>
    </row>
    <row r="38" spans="1:12" x14ac:dyDescent="0.25">
      <c r="A38">
        <v>12</v>
      </c>
      <c r="B38">
        <v>0.75</v>
      </c>
      <c r="C38">
        <v>0</v>
      </c>
      <c r="D38">
        <v>1309568</v>
      </c>
      <c r="E38">
        <v>343068.95240000001</v>
      </c>
      <c r="F38">
        <v>1374496.4483</v>
      </c>
      <c r="G38">
        <v>0</v>
      </c>
      <c r="H38">
        <v>3027133.85</v>
      </c>
      <c r="I38">
        <v>0</v>
      </c>
      <c r="J38">
        <v>12108535.4</v>
      </c>
      <c r="K38">
        <v>3027133.4007000001</v>
      </c>
      <c r="L38">
        <v>3027133.4007000001</v>
      </c>
    </row>
    <row r="39" spans="1:12" x14ac:dyDescent="0.25">
      <c r="A39">
        <v>12</v>
      </c>
      <c r="B39">
        <v>0.75</v>
      </c>
      <c r="C39">
        <v>5</v>
      </c>
      <c r="D39">
        <v>0</v>
      </c>
      <c r="E39">
        <v>0</v>
      </c>
      <c r="F39">
        <v>0</v>
      </c>
      <c r="G39">
        <v>3690777.5</v>
      </c>
      <c r="H39">
        <v>0</v>
      </c>
      <c r="I39">
        <v>3690777.5</v>
      </c>
      <c r="J39">
        <v>3690777.5</v>
      </c>
      <c r="K39">
        <v>3690777.5</v>
      </c>
      <c r="L39">
        <v>22144665</v>
      </c>
    </row>
    <row r="40" spans="1:12" x14ac:dyDescent="0.25">
      <c r="A40">
        <v>12</v>
      </c>
      <c r="B40">
        <v>0.75</v>
      </c>
      <c r="C40">
        <v>10</v>
      </c>
      <c r="D40">
        <v>0</v>
      </c>
      <c r="E40">
        <v>0</v>
      </c>
      <c r="F40">
        <v>0</v>
      </c>
      <c r="G40">
        <v>3690777.5</v>
      </c>
      <c r="H40">
        <v>0</v>
      </c>
      <c r="I40">
        <v>3690777.5</v>
      </c>
      <c r="J40">
        <v>3690777.5</v>
      </c>
      <c r="K40">
        <v>3690777.5</v>
      </c>
      <c r="L40">
        <v>40598552.5</v>
      </c>
    </row>
    <row r="41" spans="1:12" x14ac:dyDescent="0.25">
      <c r="A41">
        <v>12</v>
      </c>
      <c r="B41">
        <v>0.75</v>
      </c>
      <c r="C41">
        <v>50</v>
      </c>
      <c r="D41">
        <v>0</v>
      </c>
      <c r="E41">
        <v>0</v>
      </c>
      <c r="F41">
        <v>0</v>
      </c>
      <c r="G41">
        <v>3690777.5</v>
      </c>
      <c r="H41">
        <v>0</v>
      </c>
      <c r="I41">
        <v>3690777.5</v>
      </c>
      <c r="J41">
        <v>3690777.5</v>
      </c>
      <c r="K41">
        <v>3690777.5</v>
      </c>
      <c r="L41">
        <v>188229652.5</v>
      </c>
    </row>
    <row r="42" spans="1:12" x14ac:dyDescent="0.25">
      <c r="A42">
        <v>12</v>
      </c>
      <c r="B42">
        <v>0.75</v>
      </c>
      <c r="C42">
        <v>100</v>
      </c>
      <c r="D42">
        <v>0</v>
      </c>
      <c r="E42">
        <v>0</v>
      </c>
      <c r="F42">
        <v>0</v>
      </c>
      <c r="G42">
        <v>3690777.5</v>
      </c>
      <c r="H42">
        <v>0</v>
      </c>
      <c r="I42">
        <v>3690777.5</v>
      </c>
      <c r="J42">
        <v>3690777.5</v>
      </c>
      <c r="K42">
        <v>3690777.5</v>
      </c>
      <c r="L42">
        <v>372768527.5</v>
      </c>
    </row>
    <row r="43" spans="1:12" x14ac:dyDescent="0.25">
      <c r="A43">
        <v>12</v>
      </c>
      <c r="B43">
        <v>0.75</v>
      </c>
      <c r="C43">
        <v>1000</v>
      </c>
      <c r="D43">
        <v>0</v>
      </c>
      <c r="E43">
        <v>0</v>
      </c>
      <c r="F43">
        <v>0</v>
      </c>
      <c r="G43">
        <v>3690777.5</v>
      </c>
      <c r="H43">
        <v>0</v>
      </c>
      <c r="I43">
        <v>3690777.5</v>
      </c>
      <c r="J43">
        <v>3690777.5</v>
      </c>
      <c r="K43">
        <v>3690777.5</v>
      </c>
      <c r="L43">
        <v>3694468277.5</v>
      </c>
    </row>
    <row r="44" spans="1:12" x14ac:dyDescent="0.25">
      <c r="A44">
        <v>12</v>
      </c>
      <c r="B44">
        <v>0.85</v>
      </c>
      <c r="C44">
        <v>0</v>
      </c>
      <c r="D44">
        <v>1309568</v>
      </c>
      <c r="E44">
        <v>343068.95240000001</v>
      </c>
      <c r="F44">
        <v>1374496.4483</v>
      </c>
      <c r="G44">
        <v>0</v>
      </c>
      <c r="H44">
        <v>3027133.85</v>
      </c>
      <c r="I44">
        <v>0</v>
      </c>
      <c r="J44">
        <v>20180892.333299998</v>
      </c>
      <c r="K44">
        <v>3027133.4007000001</v>
      </c>
      <c r="L44">
        <v>3027133.4007000001</v>
      </c>
    </row>
    <row r="45" spans="1:12" x14ac:dyDescent="0.25">
      <c r="A45">
        <v>12</v>
      </c>
      <c r="B45">
        <v>0.85</v>
      </c>
      <c r="C45">
        <v>5</v>
      </c>
      <c r="D45">
        <v>0</v>
      </c>
      <c r="E45">
        <v>0</v>
      </c>
      <c r="F45">
        <v>0</v>
      </c>
      <c r="G45">
        <v>3690777.5</v>
      </c>
      <c r="H45">
        <v>0</v>
      </c>
      <c r="I45">
        <v>3690777.5</v>
      </c>
      <c r="J45">
        <v>3690777.5</v>
      </c>
      <c r="K45">
        <v>3690777.5</v>
      </c>
      <c r="L45">
        <v>22144665</v>
      </c>
    </row>
    <row r="46" spans="1:12" x14ac:dyDescent="0.25">
      <c r="A46">
        <v>12</v>
      </c>
      <c r="B46">
        <v>0.85</v>
      </c>
      <c r="C46">
        <v>10</v>
      </c>
      <c r="D46">
        <v>0</v>
      </c>
      <c r="E46">
        <v>0</v>
      </c>
      <c r="F46">
        <v>0</v>
      </c>
      <c r="G46">
        <v>3690777.5</v>
      </c>
      <c r="H46">
        <v>0</v>
      </c>
      <c r="I46">
        <v>3690777.5</v>
      </c>
      <c r="J46">
        <v>3690777.5</v>
      </c>
      <c r="K46">
        <v>3690777.5</v>
      </c>
      <c r="L46">
        <v>40598552.5</v>
      </c>
    </row>
    <row r="47" spans="1:12" x14ac:dyDescent="0.25">
      <c r="A47">
        <v>12</v>
      </c>
      <c r="B47">
        <v>0.85</v>
      </c>
      <c r="C47">
        <v>50</v>
      </c>
      <c r="D47">
        <v>0</v>
      </c>
      <c r="E47">
        <v>0</v>
      </c>
      <c r="F47">
        <v>0</v>
      </c>
      <c r="G47">
        <v>3690777.5</v>
      </c>
      <c r="H47">
        <v>0</v>
      </c>
      <c r="I47">
        <v>3690777.5</v>
      </c>
      <c r="J47">
        <v>3690777.5</v>
      </c>
      <c r="K47">
        <v>3690777.5</v>
      </c>
      <c r="L47">
        <v>188229652.5</v>
      </c>
    </row>
    <row r="48" spans="1:12" x14ac:dyDescent="0.25">
      <c r="A48">
        <v>12</v>
      </c>
      <c r="B48">
        <v>0.85</v>
      </c>
      <c r="C48">
        <v>100</v>
      </c>
      <c r="D48">
        <v>0</v>
      </c>
      <c r="E48">
        <v>0</v>
      </c>
      <c r="F48">
        <v>0</v>
      </c>
      <c r="G48">
        <v>3690777.5</v>
      </c>
      <c r="H48">
        <v>0</v>
      </c>
      <c r="I48">
        <v>3690777.5</v>
      </c>
      <c r="J48">
        <v>3690777.5</v>
      </c>
      <c r="K48">
        <v>3690777.5</v>
      </c>
      <c r="L48">
        <v>372768527.5</v>
      </c>
    </row>
    <row r="49" spans="1:12" x14ac:dyDescent="0.25">
      <c r="A49">
        <v>12</v>
      </c>
      <c r="B49">
        <v>0.85</v>
      </c>
      <c r="C49">
        <v>1000</v>
      </c>
      <c r="D49">
        <v>0</v>
      </c>
      <c r="E49">
        <v>0</v>
      </c>
      <c r="F49">
        <v>0</v>
      </c>
      <c r="G49">
        <v>3690777.5</v>
      </c>
      <c r="H49">
        <v>0</v>
      </c>
      <c r="I49">
        <v>3690777.5</v>
      </c>
      <c r="J49">
        <v>3690777.5</v>
      </c>
      <c r="K49">
        <v>3690777.5</v>
      </c>
      <c r="L49">
        <v>3694468277.5</v>
      </c>
    </row>
    <row r="50" spans="1:12" x14ac:dyDescent="0.25">
      <c r="A50">
        <v>12</v>
      </c>
      <c r="B50">
        <v>0.95</v>
      </c>
      <c r="C50">
        <v>0</v>
      </c>
      <c r="D50">
        <v>1309568</v>
      </c>
      <c r="E50">
        <v>343068.95240000001</v>
      </c>
      <c r="F50">
        <v>1374496.4483</v>
      </c>
      <c r="G50">
        <v>0</v>
      </c>
      <c r="H50">
        <v>3027133.85</v>
      </c>
      <c r="I50">
        <v>0</v>
      </c>
      <c r="J50">
        <v>60542677</v>
      </c>
      <c r="K50">
        <v>3027133.4007000001</v>
      </c>
      <c r="L50">
        <v>3027133.4007000001</v>
      </c>
    </row>
    <row r="51" spans="1:12" x14ac:dyDescent="0.25">
      <c r="A51">
        <v>12</v>
      </c>
      <c r="B51">
        <v>0.95</v>
      </c>
      <c r="C51">
        <v>5</v>
      </c>
      <c r="D51">
        <v>0</v>
      </c>
      <c r="E51">
        <v>0</v>
      </c>
      <c r="F51">
        <v>0</v>
      </c>
      <c r="G51">
        <v>3690777.5</v>
      </c>
      <c r="H51">
        <v>0</v>
      </c>
      <c r="I51">
        <v>3690777.5</v>
      </c>
      <c r="J51">
        <v>3690777.5</v>
      </c>
      <c r="K51">
        <v>3690777.5</v>
      </c>
      <c r="L51">
        <v>22144665</v>
      </c>
    </row>
    <row r="52" spans="1:12" x14ac:dyDescent="0.25">
      <c r="A52">
        <v>12</v>
      </c>
      <c r="B52">
        <v>0.95</v>
      </c>
      <c r="C52">
        <v>10</v>
      </c>
      <c r="D52">
        <v>0</v>
      </c>
      <c r="E52">
        <v>0</v>
      </c>
      <c r="F52">
        <v>0</v>
      </c>
      <c r="G52">
        <v>3690777.5</v>
      </c>
      <c r="H52">
        <v>0</v>
      </c>
      <c r="I52">
        <v>3690777.5</v>
      </c>
      <c r="J52">
        <v>3690777.5</v>
      </c>
      <c r="K52">
        <v>3690777.5</v>
      </c>
      <c r="L52">
        <v>40598552.5</v>
      </c>
    </row>
    <row r="53" spans="1:12" x14ac:dyDescent="0.25">
      <c r="A53">
        <v>12</v>
      </c>
      <c r="B53">
        <v>0.95</v>
      </c>
      <c r="C53">
        <v>50</v>
      </c>
      <c r="D53">
        <v>0</v>
      </c>
      <c r="E53">
        <v>0</v>
      </c>
      <c r="F53">
        <v>0</v>
      </c>
      <c r="G53">
        <v>3690777.5</v>
      </c>
      <c r="H53">
        <v>0</v>
      </c>
      <c r="I53">
        <v>3690777.5</v>
      </c>
      <c r="J53">
        <v>3690777.5</v>
      </c>
      <c r="K53">
        <v>3690777.5</v>
      </c>
      <c r="L53">
        <v>188229652.5</v>
      </c>
    </row>
    <row r="54" spans="1:12" x14ac:dyDescent="0.25">
      <c r="A54">
        <v>12</v>
      </c>
      <c r="B54">
        <v>0.95</v>
      </c>
      <c r="C54">
        <v>100</v>
      </c>
      <c r="D54">
        <v>0</v>
      </c>
      <c r="E54">
        <v>0</v>
      </c>
      <c r="F54">
        <v>0</v>
      </c>
      <c r="G54">
        <v>3690777.5</v>
      </c>
      <c r="H54">
        <v>0</v>
      </c>
      <c r="I54">
        <v>3690777.5</v>
      </c>
      <c r="J54">
        <v>3690777.5</v>
      </c>
      <c r="K54">
        <v>3690777.5</v>
      </c>
      <c r="L54">
        <v>372768527.5</v>
      </c>
    </row>
    <row r="55" spans="1:12" x14ac:dyDescent="0.25">
      <c r="A55">
        <v>12</v>
      </c>
      <c r="B55">
        <v>0.95</v>
      </c>
      <c r="C55">
        <v>1000</v>
      </c>
      <c r="D55">
        <v>0</v>
      </c>
      <c r="E55">
        <v>0</v>
      </c>
      <c r="F55">
        <v>0</v>
      </c>
      <c r="G55">
        <v>3690777.5</v>
      </c>
      <c r="H55">
        <v>0</v>
      </c>
      <c r="I55">
        <v>3690777.5</v>
      </c>
      <c r="J55">
        <v>3690777.5</v>
      </c>
      <c r="K55">
        <v>3690777.5</v>
      </c>
      <c r="L55">
        <v>3694468277.5</v>
      </c>
    </row>
    <row r="56" spans="1:12" x14ac:dyDescent="0.25">
      <c r="A56">
        <v>10</v>
      </c>
      <c r="B56">
        <v>0.75</v>
      </c>
      <c r="C56">
        <v>0</v>
      </c>
      <c r="D56">
        <v>1309568</v>
      </c>
      <c r="E56">
        <v>342897.1606</v>
      </c>
      <c r="F56">
        <v>1374496.4483</v>
      </c>
      <c r="G56">
        <v>0</v>
      </c>
      <c r="H56">
        <v>3026962.05</v>
      </c>
      <c r="I56">
        <v>0</v>
      </c>
      <c r="J56">
        <v>12107848.199999999</v>
      </c>
      <c r="K56">
        <v>3026961.6088999999</v>
      </c>
      <c r="L56">
        <v>3026961.6088999999</v>
      </c>
    </row>
    <row r="57" spans="1:12" x14ac:dyDescent="0.25">
      <c r="A57">
        <v>10</v>
      </c>
      <c r="B57">
        <v>0.75</v>
      </c>
      <c r="C57">
        <v>5</v>
      </c>
      <c r="D57">
        <v>0</v>
      </c>
      <c r="E57">
        <v>0</v>
      </c>
      <c r="F57">
        <v>0</v>
      </c>
      <c r="G57">
        <v>3690777.5</v>
      </c>
      <c r="H57">
        <v>0</v>
      </c>
      <c r="I57">
        <v>3690777.5</v>
      </c>
      <c r="J57">
        <v>3690777.5</v>
      </c>
      <c r="K57">
        <v>3690777.5</v>
      </c>
      <c r="L57">
        <v>22144665</v>
      </c>
    </row>
    <row r="58" spans="1:12" x14ac:dyDescent="0.25">
      <c r="A58">
        <v>10</v>
      </c>
      <c r="B58">
        <v>0.75</v>
      </c>
      <c r="C58">
        <v>10</v>
      </c>
      <c r="D58">
        <v>0</v>
      </c>
      <c r="E58">
        <v>0</v>
      </c>
      <c r="F58">
        <v>0</v>
      </c>
      <c r="G58">
        <v>3690777.5</v>
      </c>
      <c r="H58">
        <v>0</v>
      </c>
      <c r="I58">
        <v>3690777.5</v>
      </c>
      <c r="J58">
        <v>3690777.5</v>
      </c>
      <c r="K58">
        <v>3690777.5</v>
      </c>
      <c r="L58">
        <v>40598552.5</v>
      </c>
    </row>
    <row r="59" spans="1:12" x14ac:dyDescent="0.25">
      <c r="A59">
        <v>10</v>
      </c>
      <c r="B59">
        <v>0.75</v>
      </c>
      <c r="C59">
        <v>50</v>
      </c>
      <c r="D59">
        <v>0</v>
      </c>
      <c r="E59">
        <v>0</v>
      </c>
      <c r="F59">
        <v>0</v>
      </c>
      <c r="G59">
        <v>3690777.5</v>
      </c>
      <c r="H59">
        <v>0</v>
      </c>
      <c r="I59">
        <v>3690777.5</v>
      </c>
      <c r="J59">
        <v>3690777.5</v>
      </c>
      <c r="K59">
        <v>3690777.5</v>
      </c>
      <c r="L59">
        <v>188229652.5</v>
      </c>
    </row>
    <row r="60" spans="1:12" x14ac:dyDescent="0.25">
      <c r="A60">
        <v>10</v>
      </c>
      <c r="B60">
        <v>0.75</v>
      </c>
      <c r="C60">
        <v>100</v>
      </c>
      <c r="D60">
        <v>0</v>
      </c>
      <c r="E60">
        <v>0</v>
      </c>
      <c r="F60">
        <v>0</v>
      </c>
      <c r="G60">
        <v>3690777.5</v>
      </c>
      <c r="H60">
        <v>0</v>
      </c>
      <c r="I60">
        <v>3690777.5</v>
      </c>
      <c r="J60">
        <v>3690777.5</v>
      </c>
      <c r="K60">
        <v>3690777.5</v>
      </c>
      <c r="L60">
        <v>372768527.5</v>
      </c>
    </row>
    <row r="61" spans="1:12" x14ac:dyDescent="0.25">
      <c r="A61">
        <v>10</v>
      </c>
      <c r="B61">
        <v>0.75</v>
      </c>
      <c r="C61">
        <v>1000</v>
      </c>
      <c r="D61">
        <v>0</v>
      </c>
      <c r="E61">
        <v>0</v>
      </c>
      <c r="F61">
        <v>0</v>
      </c>
      <c r="G61">
        <v>3690777.5</v>
      </c>
      <c r="H61">
        <v>0</v>
      </c>
      <c r="I61">
        <v>3690777.5</v>
      </c>
      <c r="J61">
        <v>3690777.5</v>
      </c>
      <c r="K61">
        <v>3690777.5</v>
      </c>
      <c r="L61">
        <v>3694468277.5</v>
      </c>
    </row>
    <row r="62" spans="1:12" x14ac:dyDescent="0.25">
      <c r="A62">
        <v>10</v>
      </c>
      <c r="B62">
        <v>0.85</v>
      </c>
      <c r="C62">
        <v>0</v>
      </c>
      <c r="D62">
        <v>1309568</v>
      </c>
      <c r="E62">
        <v>342897.1606</v>
      </c>
      <c r="F62">
        <v>1374496.4483</v>
      </c>
      <c r="G62">
        <v>0</v>
      </c>
      <c r="H62">
        <v>3026962.05</v>
      </c>
      <c r="I62">
        <v>0</v>
      </c>
      <c r="J62">
        <v>20179747</v>
      </c>
      <c r="K62">
        <v>3026961.6088999999</v>
      </c>
      <c r="L62">
        <v>3026961.6088999999</v>
      </c>
    </row>
    <row r="63" spans="1:12" x14ac:dyDescent="0.25">
      <c r="A63">
        <v>10</v>
      </c>
      <c r="B63">
        <v>0.85</v>
      </c>
      <c r="C63">
        <v>5</v>
      </c>
      <c r="D63">
        <v>0</v>
      </c>
      <c r="E63">
        <v>0</v>
      </c>
      <c r="F63">
        <v>0</v>
      </c>
      <c r="G63">
        <v>3690777.5</v>
      </c>
      <c r="H63">
        <v>0</v>
      </c>
      <c r="I63">
        <v>3690777.5</v>
      </c>
      <c r="J63">
        <v>3690777.5</v>
      </c>
      <c r="K63">
        <v>3690777.5</v>
      </c>
      <c r="L63">
        <v>22144665</v>
      </c>
    </row>
    <row r="64" spans="1:12" x14ac:dyDescent="0.25">
      <c r="A64">
        <v>10</v>
      </c>
      <c r="B64">
        <v>0.85</v>
      </c>
      <c r="C64">
        <v>10</v>
      </c>
      <c r="D64">
        <v>0</v>
      </c>
      <c r="E64">
        <v>0</v>
      </c>
      <c r="F64">
        <v>0</v>
      </c>
      <c r="G64">
        <v>3690777.5</v>
      </c>
      <c r="H64">
        <v>0</v>
      </c>
      <c r="I64">
        <v>3690777.5</v>
      </c>
      <c r="J64">
        <v>3690777.5</v>
      </c>
      <c r="K64">
        <v>3690777.5</v>
      </c>
      <c r="L64">
        <v>40598552.5</v>
      </c>
    </row>
    <row r="65" spans="1:12" x14ac:dyDescent="0.25">
      <c r="A65">
        <v>10</v>
      </c>
      <c r="B65">
        <v>0.85</v>
      </c>
      <c r="C65">
        <v>50</v>
      </c>
      <c r="D65">
        <v>0</v>
      </c>
      <c r="E65">
        <v>0</v>
      </c>
      <c r="F65">
        <v>0</v>
      </c>
      <c r="G65">
        <v>3690777.5</v>
      </c>
      <c r="H65">
        <v>0</v>
      </c>
      <c r="I65">
        <v>3690777.5</v>
      </c>
      <c r="J65">
        <v>3690777.5</v>
      </c>
      <c r="K65">
        <v>3690777.5</v>
      </c>
      <c r="L65">
        <v>188229652.5</v>
      </c>
    </row>
    <row r="66" spans="1:12" x14ac:dyDescent="0.25">
      <c r="A66">
        <v>10</v>
      </c>
      <c r="B66">
        <v>0.85</v>
      </c>
      <c r="C66">
        <v>100</v>
      </c>
      <c r="D66">
        <v>0</v>
      </c>
      <c r="E66">
        <v>0</v>
      </c>
      <c r="F66">
        <v>0</v>
      </c>
      <c r="G66">
        <v>3690777.5</v>
      </c>
      <c r="H66">
        <v>0</v>
      </c>
      <c r="I66">
        <v>3690777.5</v>
      </c>
      <c r="J66">
        <v>3690777.5</v>
      </c>
      <c r="K66">
        <v>3690777.5</v>
      </c>
      <c r="L66">
        <v>372768527.5</v>
      </c>
    </row>
    <row r="67" spans="1:12" x14ac:dyDescent="0.25">
      <c r="A67">
        <v>10</v>
      </c>
      <c r="B67">
        <v>0.85</v>
      </c>
      <c r="C67">
        <v>1000</v>
      </c>
      <c r="D67">
        <v>0</v>
      </c>
      <c r="E67">
        <v>0</v>
      </c>
      <c r="F67">
        <v>0</v>
      </c>
      <c r="G67">
        <v>3690777.5</v>
      </c>
      <c r="H67">
        <v>0</v>
      </c>
      <c r="I67">
        <v>3690777.5</v>
      </c>
      <c r="J67">
        <v>3690777.5</v>
      </c>
      <c r="K67">
        <v>3690777.5</v>
      </c>
      <c r="L67">
        <v>3694468277.5</v>
      </c>
    </row>
    <row r="68" spans="1:12" x14ac:dyDescent="0.25">
      <c r="A68">
        <v>10</v>
      </c>
      <c r="B68">
        <v>0.95</v>
      </c>
      <c r="C68">
        <v>0</v>
      </c>
      <c r="D68">
        <v>1309568</v>
      </c>
      <c r="E68">
        <v>342897.1606</v>
      </c>
      <c r="F68">
        <v>1374496.4483</v>
      </c>
      <c r="G68">
        <v>0</v>
      </c>
      <c r="H68">
        <v>3026962.05</v>
      </c>
      <c r="I68">
        <v>0</v>
      </c>
      <c r="J68">
        <v>60539241</v>
      </c>
      <c r="K68">
        <v>3026961.6088999999</v>
      </c>
      <c r="L68">
        <v>3026961.6088999999</v>
      </c>
    </row>
    <row r="69" spans="1:12" x14ac:dyDescent="0.25">
      <c r="A69">
        <v>10</v>
      </c>
      <c r="B69">
        <v>0.95</v>
      </c>
      <c r="C69">
        <v>5</v>
      </c>
      <c r="D69">
        <v>0</v>
      </c>
      <c r="E69">
        <v>0</v>
      </c>
      <c r="F69">
        <v>0</v>
      </c>
      <c r="G69">
        <v>3690777.5</v>
      </c>
      <c r="H69">
        <v>0</v>
      </c>
      <c r="I69">
        <v>3690777.5</v>
      </c>
      <c r="J69">
        <v>3690777.5</v>
      </c>
      <c r="K69">
        <v>3690777.5</v>
      </c>
      <c r="L69">
        <v>22144665</v>
      </c>
    </row>
    <row r="70" spans="1:12" x14ac:dyDescent="0.25">
      <c r="A70">
        <v>10</v>
      </c>
      <c r="B70">
        <v>0.95</v>
      </c>
      <c r="C70">
        <v>10</v>
      </c>
      <c r="D70">
        <v>0</v>
      </c>
      <c r="E70">
        <v>0</v>
      </c>
      <c r="F70">
        <v>0</v>
      </c>
      <c r="G70">
        <v>3690777.5</v>
      </c>
      <c r="H70">
        <v>0</v>
      </c>
      <c r="I70">
        <v>3690777.5</v>
      </c>
      <c r="J70">
        <v>3690777.5</v>
      </c>
      <c r="K70">
        <v>3690777.5</v>
      </c>
      <c r="L70">
        <v>40598552.5</v>
      </c>
    </row>
    <row r="71" spans="1:12" x14ac:dyDescent="0.25">
      <c r="A71">
        <v>10</v>
      </c>
      <c r="B71">
        <v>0.95</v>
      </c>
      <c r="C71">
        <v>50</v>
      </c>
      <c r="D71">
        <v>0</v>
      </c>
      <c r="E71">
        <v>0</v>
      </c>
      <c r="F71">
        <v>0</v>
      </c>
      <c r="G71">
        <v>3690777.5</v>
      </c>
      <c r="H71">
        <v>0</v>
      </c>
      <c r="I71">
        <v>3690777.5</v>
      </c>
      <c r="J71">
        <v>3690777.5</v>
      </c>
      <c r="K71">
        <v>3690777.5</v>
      </c>
      <c r="L71">
        <v>188229652.5</v>
      </c>
    </row>
    <row r="72" spans="1:12" x14ac:dyDescent="0.25">
      <c r="A72">
        <v>10</v>
      </c>
      <c r="B72">
        <v>0.95</v>
      </c>
      <c r="C72">
        <v>100</v>
      </c>
      <c r="D72">
        <v>0</v>
      </c>
      <c r="E72">
        <v>0</v>
      </c>
      <c r="F72">
        <v>0</v>
      </c>
      <c r="G72">
        <v>3690777.5</v>
      </c>
      <c r="H72">
        <v>0</v>
      </c>
      <c r="I72">
        <v>3690777.5</v>
      </c>
      <c r="J72">
        <v>3690777.5</v>
      </c>
      <c r="K72">
        <v>3690777.5</v>
      </c>
      <c r="L72">
        <v>372768527.5</v>
      </c>
    </row>
    <row r="73" spans="1:12" x14ac:dyDescent="0.25">
      <c r="A73">
        <v>10</v>
      </c>
      <c r="B73">
        <v>0.95</v>
      </c>
      <c r="C73">
        <v>1000</v>
      </c>
      <c r="D73">
        <v>0</v>
      </c>
      <c r="E73">
        <v>0</v>
      </c>
      <c r="F73">
        <v>0</v>
      </c>
      <c r="G73">
        <v>3690777.5</v>
      </c>
      <c r="H73">
        <v>0</v>
      </c>
      <c r="I73">
        <v>3690777.5</v>
      </c>
      <c r="J73">
        <v>3690777.5</v>
      </c>
      <c r="K73">
        <v>3690777.5</v>
      </c>
      <c r="L73">
        <v>3694468277.5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4C5CE1-BD2F-4866-8014-4EBBB55B55DD}">
  <dimension ref="A1:L73"/>
  <sheetViews>
    <sheetView workbookViewId="0">
      <selection activeCell="M18" sqref="M18"/>
    </sheetView>
  </sheetViews>
  <sheetFormatPr baseColWidth="10" defaultRowHeight="15" x14ac:dyDescent="0.25"/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 x14ac:dyDescent="0.25">
      <c r="A2">
        <v>20</v>
      </c>
      <c r="B2">
        <v>0.75</v>
      </c>
      <c r="C2">
        <v>0</v>
      </c>
      <c r="D2">
        <v>1309568</v>
      </c>
      <c r="E2">
        <v>342714.6801</v>
      </c>
      <c r="F2">
        <v>1374496.4480000001</v>
      </c>
      <c r="G2">
        <v>0</v>
      </c>
      <c r="H2">
        <v>3026779.65</v>
      </c>
      <c r="I2">
        <v>0</v>
      </c>
      <c r="J2">
        <v>12107118.6</v>
      </c>
      <c r="K2">
        <v>3026779.128</v>
      </c>
      <c r="L2">
        <v>3026779.128</v>
      </c>
    </row>
    <row r="3" spans="1:12" x14ac:dyDescent="0.25">
      <c r="A3">
        <v>20</v>
      </c>
      <c r="B3">
        <v>0.75</v>
      </c>
      <c r="C3">
        <v>5</v>
      </c>
      <c r="D3">
        <v>1178611.2</v>
      </c>
      <c r="E3">
        <v>315879.77490000002</v>
      </c>
      <c r="F3">
        <v>1274191.4480000001</v>
      </c>
      <c r="G3">
        <v>323205</v>
      </c>
      <c r="H3">
        <v>923.23009999999999</v>
      </c>
      <c r="I3">
        <v>3097990.3939999999</v>
      </c>
      <c r="J3">
        <v>3101683.3139999998</v>
      </c>
      <c r="K3">
        <v>3091887.423</v>
      </c>
      <c r="L3">
        <v>24493359.989999998</v>
      </c>
    </row>
    <row r="4" spans="1:12" x14ac:dyDescent="0.25">
      <c r="A4">
        <v>20</v>
      </c>
      <c r="B4">
        <v>0.75</v>
      </c>
      <c r="C4">
        <v>10</v>
      </c>
      <c r="D4">
        <v>1178611.2</v>
      </c>
      <c r="E4">
        <v>315879.77490000002</v>
      </c>
      <c r="F4">
        <v>1274191.4480000001</v>
      </c>
      <c r="G4">
        <v>323205</v>
      </c>
      <c r="H4">
        <v>923.23009999999999</v>
      </c>
      <c r="I4">
        <v>3097990.3939999999</v>
      </c>
      <c r="J4">
        <v>3101683.3139999998</v>
      </c>
      <c r="K4">
        <v>3091887.423</v>
      </c>
      <c r="L4">
        <v>45894832.560000002</v>
      </c>
    </row>
    <row r="5" spans="1:12" x14ac:dyDescent="0.25">
      <c r="A5">
        <v>20</v>
      </c>
      <c r="B5">
        <v>0.75</v>
      </c>
      <c r="C5">
        <v>50</v>
      </c>
      <c r="D5">
        <v>1178611.2</v>
      </c>
      <c r="E5">
        <v>315879.77490000002</v>
      </c>
      <c r="F5">
        <v>1274191.4480000001</v>
      </c>
      <c r="G5">
        <v>323205</v>
      </c>
      <c r="H5">
        <v>923.23009999999999</v>
      </c>
      <c r="I5">
        <v>3097990.3939999999</v>
      </c>
      <c r="J5">
        <v>3101683.3139999998</v>
      </c>
      <c r="K5">
        <v>3091887.423</v>
      </c>
      <c r="L5">
        <v>217106613.09999999</v>
      </c>
    </row>
    <row r="6" spans="1:12" x14ac:dyDescent="0.25">
      <c r="A6">
        <v>20</v>
      </c>
      <c r="B6">
        <v>0.75</v>
      </c>
      <c r="C6">
        <v>100</v>
      </c>
      <c r="D6">
        <v>1178611.2</v>
      </c>
      <c r="E6">
        <v>315879.77490000002</v>
      </c>
      <c r="F6">
        <v>1274191.4480000001</v>
      </c>
      <c r="G6">
        <v>323205</v>
      </c>
      <c r="H6">
        <v>923.23009999999999</v>
      </c>
      <c r="I6">
        <v>3097990.3939999999</v>
      </c>
      <c r="J6">
        <v>3101683.3139999998</v>
      </c>
      <c r="K6">
        <v>3091887.423</v>
      </c>
      <c r="L6">
        <v>431121338.80000001</v>
      </c>
    </row>
    <row r="7" spans="1:12" x14ac:dyDescent="0.25">
      <c r="A7">
        <v>20</v>
      </c>
      <c r="B7">
        <v>0.75</v>
      </c>
      <c r="C7">
        <v>1000</v>
      </c>
      <c r="D7">
        <v>1178611.2</v>
      </c>
      <c r="E7">
        <v>315879.77490000002</v>
      </c>
      <c r="F7">
        <v>1274191.4480000001</v>
      </c>
      <c r="G7">
        <v>323205</v>
      </c>
      <c r="H7">
        <v>923.23009999999999</v>
      </c>
      <c r="I7">
        <v>3097990.3939999999</v>
      </c>
      <c r="J7">
        <v>3101683.3139999998</v>
      </c>
      <c r="K7">
        <v>3091887.423</v>
      </c>
      <c r="L7">
        <v>4283386401</v>
      </c>
    </row>
    <row r="8" spans="1:12" x14ac:dyDescent="0.25">
      <c r="A8">
        <v>20</v>
      </c>
      <c r="B8">
        <v>0.85</v>
      </c>
      <c r="C8">
        <v>0</v>
      </c>
      <c r="D8">
        <v>1309568</v>
      </c>
      <c r="E8">
        <v>342714.6801</v>
      </c>
      <c r="F8">
        <v>1374496.4480000001</v>
      </c>
      <c r="G8">
        <v>0</v>
      </c>
      <c r="H8">
        <v>3026779.65</v>
      </c>
      <c r="I8">
        <v>0</v>
      </c>
      <c r="J8">
        <v>20178531</v>
      </c>
      <c r="K8">
        <v>3026779.128</v>
      </c>
      <c r="L8">
        <v>3026779.128</v>
      </c>
    </row>
    <row r="9" spans="1:12" x14ac:dyDescent="0.25">
      <c r="A9">
        <v>20</v>
      </c>
      <c r="B9">
        <v>0.85</v>
      </c>
      <c r="C9">
        <v>5</v>
      </c>
      <c r="D9">
        <v>1178611.2</v>
      </c>
      <c r="E9">
        <v>315879.77490000002</v>
      </c>
      <c r="F9">
        <v>1274191.4480000001</v>
      </c>
      <c r="G9">
        <v>323205</v>
      </c>
      <c r="H9">
        <v>429.17509999999999</v>
      </c>
      <c r="I9">
        <v>3100697.5649999999</v>
      </c>
      <c r="J9">
        <v>3103558.7319999998</v>
      </c>
      <c r="K9">
        <v>3091887.423</v>
      </c>
      <c r="L9">
        <v>24502737.079999998</v>
      </c>
    </row>
    <row r="10" spans="1:12" x14ac:dyDescent="0.25">
      <c r="A10">
        <v>20</v>
      </c>
      <c r="B10">
        <v>0.85</v>
      </c>
      <c r="C10">
        <v>10</v>
      </c>
      <c r="D10">
        <v>1178611.2</v>
      </c>
      <c r="E10">
        <v>315879.77490000002</v>
      </c>
      <c r="F10">
        <v>1274191.4480000001</v>
      </c>
      <c r="G10">
        <v>323205</v>
      </c>
      <c r="H10">
        <v>429.17509999999999</v>
      </c>
      <c r="I10">
        <v>3100697.5649999999</v>
      </c>
      <c r="J10">
        <v>3103558.7319999998</v>
      </c>
      <c r="K10">
        <v>3091887.423</v>
      </c>
      <c r="L10">
        <v>45913586.740000002</v>
      </c>
    </row>
    <row r="11" spans="1:12" x14ac:dyDescent="0.25">
      <c r="A11">
        <v>20</v>
      </c>
      <c r="B11">
        <v>0.85</v>
      </c>
      <c r="C11">
        <v>50</v>
      </c>
      <c r="D11">
        <v>1178611.2</v>
      </c>
      <c r="E11">
        <v>315879.77490000002</v>
      </c>
      <c r="F11">
        <v>1274191.4480000001</v>
      </c>
      <c r="G11">
        <v>323205</v>
      </c>
      <c r="H11">
        <v>429.17509999999999</v>
      </c>
      <c r="I11">
        <v>3100697.5649999999</v>
      </c>
      <c r="J11">
        <v>3103558.7319999998</v>
      </c>
      <c r="K11">
        <v>3091887.423</v>
      </c>
      <c r="L11">
        <v>217200384</v>
      </c>
    </row>
    <row r="12" spans="1:12" x14ac:dyDescent="0.25">
      <c r="A12">
        <v>20</v>
      </c>
      <c r="B12">
        <v>0.85</v>
      </c>
      <c r="C12">
        <v>100</v>
      </c>
      <c r="D12">
        <v>1178611.2</v>
      </c>
      <c r="E12">
        <v>315879.77490000002</v>
      </c>
      <c r="F12">
        <v>1274191.4480000001</v>
      </c>
      <c r="G12">
        <v>323205</v>
      </c>
      <c r="H12">
        <v>429.17509999999999</v>
      </c>
      <c r="I12">
        <v>3100697.5649999999</v>
      </c>
      <c r="J12">
        <v>3103558.7319999998</v>
      </c>
      <c r="K12">
        <v>3091887.423</v>
      </c>
      <c r="L12">
        <v>431308880.60000002</v>
      </c>
    </row>
    <row r="13" spans="1:12" x14ac:dyDescent="0.25">
      <c r="A13">
        <v>20</v>
      </c>
      <c r="B13">
        <v>0.85</v>
      </c>
      <c r="C13">
        <v>1000</v>
      </c>
      <c r="D13">
        <v>1178611.2</v>
      </c>
      <c r="E13">
        <v>315879.77490000002</v>
      </c>
      <c r="F13">
        <v>1274191.4480000001</v>
      </c>
      <c r="G13">
        <v>323205</v>
      </c>
      <c r="H13">
        <v>429.17509999999999</v>
      </c>
      <c r="I13">
        <v>3100697.5649999999</v>
      </c>
      <c r="J13">
        <v>3103558.7319999998</v>
      </c>
      <c r="K13">
        <v>3091887.423</v>
      </c>
      <c r="L13">
        <v>4285261819</v>
      </c>
    </row>
    <row r="14" spans="1:12" x14ac:dyDescent="0.25">
      <c r="A14">
        <v>20</v>
      </c>
      <c r="B14">
        <v>0.95</v>
      </c>
      <c r="C14">
        <v>0</v>
      </c>
      <c r="D14">
        <v>1309568</v>
      </c>
      <c r="E14">
        <v>342714.6801</v>
      </c>
      <c r="F14">
        <v>1374496.4480000001</v>
      </c>
      <c r="G14">
        <v>0</v>
      </c>
      <c r="H14">
        <v>3026779.65</v>
      </c>
      <c r="I14">
        <v>0</v>
      </c>
      <c r="J14">
        <v>60535593</v>
      </c>
      <c r="K14">
        <v>3026779.128</v>
      </c>
      <c r="L14">
        <v>3026779.128</v>
      </c>
    </row>
    <row r="15" spans="1:12" x14ac:dyDescent="0.25">
      <c r="A15">
        <v>20</v>
      </c>
      <c r="B15">
        <v>0.95</v>
      </c>
      <c r="C15">
        <v>5</v>
      </c>
      <c r="D15">
        <v>1178611.2</v>
      </c>
      <c r="E15">
        <v>316534.31630000001</v>
      </c>
      <c r="F15">
        <v>1274191.4480000001</v>
      </c>
      <c r="G15">
        <v>323205</v>
      </c>
      <c r="H15">
        <v>0</v>
      </c>
      <c r="I15">
        <v>3105366.929</v>
      </c>
      <c r="J15">
        <v>3105366.929</v>
      </c>
      <c r="K15">
        <v>3092541.9649999999</v>
      </c>
      <c r="L15">
        <v>24512432.609999999</v>
      </c>
    </row>
    <row r="16" spans="1:12" x14ac:dyDescent="0.25">
      <c r="A16">
        <v>20</v>
      </c>
      <c r="B16">
        <v>0.95</v>
      </c>
      <c r="C16">
        <v>10</v>
      </c>
      <c r="D16">
        <v>1178611.2</v>
      </c>
      <c r="E16">
        <v>316534.31630000001</v>
      </c>
      <c r="F16">
        <v>1274191.4480000001</v>
      </c>
      <c r="G16">
        <v>323205</v>
      </c>
      <c r="H16">
        <v>0</v>
      </c>
      <c r="I16">
        <v>3105366.929</v>
      </c>
      <c r="J16">
        <v>3105366.929</v>
      </c>
      <c r="K16">
        <v>3092541.9649999999</v>
      </c>
      <c r="L16">
        <v>45932323.25</v>
      </c>
    </row>
    <row r="17" spans="1:12" x14ac:dyDescent="0.25">
      <c r="A17">
        <v>20</v>
      </c>
      <c r="B17">
        <v>0.95</v>
      </c>
      <c r="C17">
        <v>50</v>
      </c>
      <c r="D17">
        <v>1178611.2</v>
      </c>
      <c r="E17">
        <v>316534.31630000001</v>
      </c>
      <c r="F17">
        <v>1274191.4480000001</v>
      </c>
      <c r="G17">
        <v>323205</v>
      </c>
      <c r="H17">
        <v>0</v>
      </c>
      <c r="I17">
        <v>3105366.929</v>
      </c>
      <c r="J17">
        <v>3105366.929</v>
      </c>
      <c r="K17">
        <v>3092541.9649999999</v>
      </c>
      <c r="L17">
        <v>217291448.40000001</v>
      </c>
    </row>
    <row r="18" spans="1:12" x14ac:dyDescent="0.25">
      <c r="A18">
        <v>20</v>
      </c>
      <c r="B18">
        <v>0.95</v>
      </c>
      <c r="C18">
        <v>100</v>
      </c>
      <c r="D18">
        <v>1178611.2</v>
      </c>
      <c r="E18">
        <v>316534.31630000001</v>
      </c>
      <c r="F18">
        <v>1274191.4480000001</v>
      </c>
      <c r="G18">
        <v>323205</v>
      </c>
      <c r="H18">
        <v>85.468000000000004</v>
      </c>
      <c r="I18">
        <v>3103657.57</v>
      </c>
      <c r="J18">
        <v>3105366.929</v>
      </c>
      <c r="K18">
        <v>3092541.9649999999</v>
      </c>
      <c r="L18">
        <v>431490354.89999998</v>
      </c>
    </row>
    <row r="19" spans="1:12" x14ac:dyDescent="0.25">
      <c r="A19">
        <v>20</v>
      </c>
      <c r="B19">
        <v>0.95</v>
      </c>
      <c r="C19">
        <v>1000</v>
      </c>
      <c r="D19">
        <v>1178611.2</v>
      </c>
      <c r="E19">
        <v>316534.31630000001</v>
      </c>
      <c r="F19">
        <v>1274191.4480000001</v>
      </c>
      <c r="G19">
        <v>323205</v>
      </c>
      <c r="H19">
        <v>0</v>
      </c>
      <c r="I19">
        <v>3105366.929</v>
      </c>
      <c r="J19">
        <v>3105366.929</v>
      </c>
      <c r="K19">
        <v>3092541.9649999999</v>
      </c>
      <c r="L19">
        <v>4287070671</v>
      </c>
    </row>
    <row r="20" spans="1:12" x14ac:dyDescent="0.25">
      <c r="A20">
        <v>15</v>
      </c>
      <c r="B20">
        <v>0.75</v>
      </c>
      <c r="C20">
        <v>0</v>
      </c>
      <c r="D20">
        <v>1309568</v>
      </c>
      <c r="E20">
        <v>343498.23310000001</v>
      </c>
      <c r="F20">
        <v>1374496.4480000001</v>
      </c>
      <c r="G20">
        <v>0</v>
      </c>
      <c r="H20">
        <v>3027563.25</v>
      </c>
      <c r="I20">
        <v>0</v>
      </c>
      <c r="J20">
        <v>12110253</v>
      </c>
      <c r="K20">
        <v>3027562.6809999999</v>
      </c>
      <c r="L20">
        <v>3027562.6809999999</v>
      </c>
    </row>
    <row r="21" spans="1:12" x14ac:dyDescent="0.25">
      <c r="A21">
        <v>15</v>
      </c>
      <c r="B21">
        <v>0.75</v>
      </c>
      <c r="C21">
        <v>5</v>
      </c>
      <c r="D21">
        <v>1178611.2</v>
      </c>
      <c r="E21">
        <v>315664.38650000002</v>
      </c>
      <c r="F21">
        <v>1274191.4480000001</v>
      </c>
      <c r="G21">
        <v>323205</v>
      </c>
      <c r="H21">
        <v>594.23059999999998</v>
      </c>
      <c r="I21">
        <v>3099591.7680000002</v>
      </c>
      <c r="J21">
        <v>3101968.6910000001</v>
      </c>
      <c r="K21">
        <v>3091672.0350000001</v>
      </c>
      <c r="L21">
        <v>24494571.489999998</v>
      </c>
    </row>
    <row r="22" spans="1:12" x14ac:dyDescent="0.25">
      <c r="A22">
        <v>15</v>
      </c>
      <c r="B22">
        <v>0.75</v>
      </c>
      <c r="C22">
        <v>10</v>
      </c>
      <c r="D22">
        <v>1178611.2</v>
      </c>
      <c r="E22">
        <v>315664.38650000002</v>
      </c>
      <c r="F22">
        <v>1274191.4480000001</v>
      </c>
      <c r="G22">
        <v>323205</v>
      </c>
      <c r="H22">
        <v>594.23059999999998</v>
      </c>
      <c r="I22">
        <v>3099591.7680000002</v>
      </c>
      <c r="J22">
        <v>3101968.6910000001</v>
      </c>
      <c r="K22">
        <v>3091672.0350000001</v>
      </c>
      <c r="L22">
        <v>45897470.939999998</v>
      </c>
    </row>
    <row r="23" spans="1:12" x14ac:dyDescent="0.25">
      <c r="A23">
        <v>15</v>
      </c>
      <c r="B23">
        <v>0.75</v>
      </c>
      <c r="C23">
        <v>50</v>
      </c>
      <c r="D23">
        <v>1178611.2</v>
      </c>
      <c r="E23">
        <v>315664.38650000002</v>
      </c>
      <c r="F23">
        <v>1274191.4480000001</v>
      </c>
      <c r="G23">
        <v>323205</v>
      </c>
      <c r="H23">
        <v>594.23059999999998</v>
      </c>
      <c r="I23">
        <v>3099591.7680000002</v>
      </c>
      <c r="J23">
        <v>3101968.6910000001</v>
      </c>
      <c r="K23">
        <v>3091672.0350000001</v>
      </c>
      <c r="L23">
        <v>217120666.59999999</v>
      </c>
    </row>
    <row r="24" spans="1:12" x14ac:dyDescent="0.25">
      <c r="A24">
        <v>15</v>
      </c>
      <c r="B24">
        <v>0.75</v>
      </c>
      <c r="C24">
        <v>100</v>
      </c>
      <c r="D24">
        <v>1178611.2</v>
      </c>
      <c r="E24">
        <v>315664.38650000002</v>
      </c>
      <c r="F24">
        <v>1274191.4480000001</v>
      </c>
      <c r="G24">
        <v>323205</v>
      </c>
      <c r="H24">
        <v>594.23059999999998</v>
      </c>
      <c r="I24">
        <v>3099591.7680000002</v>
      </c>
      <c r="J24">
        <v>3101968.6910000001</v>
      </c>
      <c r="K24">
        <v>3091672.0350000001</v>
      </c>
      <c r="L24">
        <v>431149661.10000002</v>
      </c>
    </row>
    <row r="25" spans="1:12" x14ac:dyDescent="0.25">
      <c r="A25">
        <v>15</v>
      </c>
      <c r="B25">
        <v>0.75</v>
      </c>
      <c r="C25">
        <v>1000</v>
      </c>
      <c r="D25">
        <v>1178611.2</v>
      </c>
      <c r="E25">
        <v>315664.38650000002</v>
      </c>
      <c r="F25">
        <v>1274191.4480000001</v>
      </c>
      <c r="G25">
        <v>323205</v>
      </c>
      <c r="H25">
        <v>594.23059999999998</v>
      </c>
      <c r="I25">
        <v>3099591.7680000002</v>
      </c>
      <c r="J25">
        <v>3101968.6910000001</v>
      </c>
      <c r="K25">
        <v>3091672.0350000001</v>
      </c>
      <c r="L25">
        <v>4283671563</v>
      </c>
    </row>
    <row r="26" spans="1:12" x14ac:dyDescent="0.25">
      <c r="A26">
        <v>15</v>
      </c>
      <c r="B26">
        <v>0.85</v>
      </c>
      <c r="C26">
        <v>0</v>
      </c>
      <c r="D26">
        <v>1309568</v>
      </c>
      <c r="E26">
        <v>343498.23310000001</v>
      </c>
      <c r="F26">
        <v>1374496.4480000001</v>
      </c>
      <c r="G26">
        <v>0</v>
      </c>
      <c r="H26">
        <v>3027563.25</v>
      </c>
      <c r="I26">
        <v>0</v>
      </c>
      <c r="J26">
        <v>20183755</v>
      </c>
      <c r="K26">
        <v>3027562.6809999999</v>
      </c>
      <c r="L26">
        <v>3027562.6809999999</v>
      </c>
    </row>
    <row r="27" spans="1:12" x14ac:dyDescent="0.25">
      <c r="A27">
        <v>15</v>
      </c>
      <c r="B27">
        <v>0.85</v>
      </c>
      <c r="C27">
        <v>5</v>
      </c>
      <c r="D27">
        <v>1178611.2</v>
      </c>
      <c r="E27">
        <v>315664.38650000002</v>
      </c>
      <c r="F27">
        <v>1274191.4480000001</v>
      </c>
      <c r="G27">
        <v>323205</v>
      </c>
      <c r="H27">
        <v>272.95479999999998</v>
      </c>
      <c r="I27">
        <v>3101394.963</v>
      </c>
      <c r="J27">
        <v>3103214.662</v>
      </c>
      <c r="K27">
        <v>3091672.0350000001</v>
      </c>
      <c r="L27">
        <v>24500801.350000001</v>
      </c>
    </row>
    <row r="28" spans="1:12" x14ac:dyDescent="0.25">
      <c r="A28">
        <v>15</v>
      </c>
      <c r="B28">
        <v>0.85</v>
      </c>
      <c r="C28">
        <v>10</v>
      </c>
      <c r="D28">
        <v>1178611.2</v>
      </c>
      <c r="E28">
        <v>315664.38650000002</v>
      </c>
      <c r="F28">
        <v>1274191.4480000001</v>
      </c>
      <c r="G28">
        <v>323205</v>
      </c>
      <c r="H28">
        <v>272.95479999999998</v>
      </c>
      <c r="I28">
        <v>3101394.963</v>
      </c>
      <c r="J28">
        <v>3103214.662</v>
      </c>
      <c r="K28">
        <v>3091672.0350000001</v>
      </c>
      <c r="L28">
        <v>45909930.659999996</v>
      </c>
    </row>
    <row r="29" spans="1:12" x14ac:dyDescent="0.25">
      <c r="A29">
        <v>15</v>
      </c>
      <c r="B29">
        <v>0.85</v>
      </c>
      <c r="C29">
        <v>50</v>
      </c>
      <c r="D29">
        <v>1178611.2</v>
      </c>
      <c r="E29">
        <v>315664.38650000002</v>
      </c>
      <c r="F29">
        <v>1274191.4480000001</v>
      </c>
      <c r="G29">
        <v>323205</v>
      </c>
      <c r="H29">
        <v>272.95479999999998</v>
      </c>
      <c r="I29">
        <v>3101394.963</v>
      </c>
      <c r="J29">
        <v>3103214.662</v>
      </c>
      <c r="K29">
        <v>3091672.0350000001</v>
      </c>
      <c r="L29">
        <v>217182965.09999999</v>
      </c>
    </row>
    <row r="30" spans="1:12" x14ac:dyDescent="0.25">
      <c r="A30">
        <v>15</v>
      </c>
      <c r="B30">
        <v>0.85</v>
      </c>
      <c r="C30">
        <v>100</v>
      </c>
      <c r="D30">
        <v>1178611.2</v>
      </c>
      <c r="E30">
        <v>315664.38650000002</v>
      </c>
      <c r="F30">
        <v>1274191.4480000001</v>
      </c>
      <c r="G30">
        <v>323205</v>
      </c>
      <c r="H30">
        <v>272.95479999999998</v>
      </c>
      <c r="I30">
        <v>3101394.963</v>
      </c>
      <c r="J30">
        <v>3103214.662</v>
      </c>
      <c r="K30">
        <v>3091672.0350000001</v>
      </c>
      <c r="L30">
        <v>431274258.19999999</v>
      </c>
    </row>
    <row r="31" spans="1:12" x14ac:dyDescent="0.25">
      <c r="A31">
        <v>15</v>
      </c>
      <c r="B31">
        <v>0.85</v>
      </c>
      <c r="C31">
        <v>1000</v>
      </c>
      <c r="D31">
        <v>1178611.2</v>
      </c>
      <c r="E31">
        <v>315664.38650000002</v>
      </c>
      <c r="F31">
        <v>1274191.4480000001</v>
      </c>
      <c r="G31">
        <v>323205</v>
      </c>
      <c r="H31">
        <v>272.95479999999998</v>
      </c>
      <c r="I31">
        <v>3101394.963</v>
      </c>
      <c r="J31">
        <v>3103214.662</v>
      </c>
      <c r="K31">
        <v>3091672.0350000001</v>
      </c>
      <c r="L31">
        <v>4284917534</v>
      </c>
    </row>
    <row r="32" spans="1:12" x14ac:dyDescent="0.25">
      <c r="A32">
        <v>15</v>
      </c>
      <c r="B32">
        <v>0.95</v>
      </c>
      <c r="C32">
        <v>0</v>
      </c>
      <c r="D32">
        <v>1309568</v>
      </c>
      <c r="E32">
        <v>343498.23310000001</v>
      </c>
      <c r="F32">
        <v>1374496.4480000001</v>
      </c>
      <c r="G32">
        <v>0</v>
      </c>
      <c r="H32">
        <v>3027563.25</v>
      </c>
      <c r="I32">
        <v>0</v>
      </c>
      <c r="J32">
        <v>60551265</v>
      </c>
      <c r="K32">
        <v>3027562.6809999999</v>
      </c>
      <c r="L32">
        <v>3027562.6809999999</v>
      </c>
    </row>
    <row r="33" spans="1:12" x14ac:dyDescent="0.25">
      <c r="A33">
        <v>15</v>
      </c>
      <c r="B33">
        <v>0.95</v>
      </c>
      <c r="C33">
        <v>5</v>
      </c>
      <c r="D33">
        <v>1178611.2</v>
      </c>
      <c r="E33">
        <v>318608.16820000001</v>
      </c>
      <c r="F33">
        <v>1274191.4480000001</v>
      </c>
      <c r="G33">
        <v>323205</v>
      </c>
      <c r="H33">
        <v>0</v>
      </c>
      <c r="I33">
        <v>3106163.6329999999</v>
      </c>
      <c r="J33">
        <v>3106163.6329999999</v>
      </c>
      <c r="K33">
        <v>3094615.8160000001</v>
      </c>
      <c r="L33">
        <v>24518489.98</v>
      </c>
    </row>
    <row r="34" spans="1:12" x14ac:dyDescent="0.25">
      <c r="A34">
        <v>15</v>
      </c>
      <c r="B34">
        <v>0.95</v>
      </c>
      <c r="C34">
        <v>10</v>
      </c>
      <c r="D34">
        <v>1178611.2</v>
      </c>
      <c r="E34">
        <v>318608.16820000001</v>
      </c>
      <c r="F34">
        <v>1274191.4480000001</v>
      </c>
      <c r="G34">
        <v>323205</v>
      </c>
      <c r="H34">
        <v>0</v>
      </c>
      <c r="I34">
        <v>3106163.6329999999</v>
      </c>
      <c r="J34">
        <v>3106163.6329999999</v>
      </c>
      <c r="K34">
        <v>3094615.8160000001</v>
      </c>
      <c r="L34">
        <v>45942364.149999999</v>
      </c>
    </row>
    <row r="35" spans="1:12" x14ac:dyDescent="0.25">
      <c r="A35">
        <v>15</v>
      </c>
      <c r="B35">
        <v>0.95</v>
      </c>
      <c r="C35">
        <v>50</v>
      </c>
      <c r="D35">
        <v>1178611.2</v>
      </c>
      <c r="E35">
        <v>318608.16820000001</v>
      </c>
      <c r="F35">
        <v>1274191.4480000001</v>
      </c>
      <c r="G35">
        <v>323205</v>
      </c>
      <c r="H35">
        <v>0</v>
      </c>
      <c r="I35">
        <v>3106163.6329999999</v>
      </c>
      <c r="J35">
        <v>3106163.6329999999</v>
      </c>
      <c r="K35">
        <v>3094615.8160000001</v>
      </c>
      <c r="L35">
        <v>217333357.5</v>
      </c>
    </row>
    <row r="36" spans="1:12" x14ac:dyDescent="0.25">
      <c r="A36">
        <v>15</v>
      </c>
      <c r="B36">
        <v>0.95</v>
      </c>
      <c r="C36">
        <v>100</v>
      </c>
      <c r="D36">
        <v>1178611.2</v>
      </c>
      <c r="E36">
        <v>318608.16820000001</v>
      </c>
      <c r="F36">
        <v>1274191.4480000001</v>
      </c>
      <c r="G36">
        <v>323205</v>
      </c>
      <c r="H36">
        <v>0</v>
      </c>
      <c r="I36">
        <v>3106163.6329999999</v>
      </c>
      <c r="J36">
        <v>3106163.6329999999</v>
      </c>
      <c r="K36">
        <v>3094615.8160000001</v>
      </c>
      <c r="L36">
        <v>431572099.10000002</v>
      </c>
    </row>
    <row r="37" spans="1:12" x14ac:dyDescent="0.25">
      <c r="A37">
        <v>15</v>
      </c>
      <c r="B37">
        <v>0.95</v>
      </c>
      <c r="C37">
        <v>1000</v>
      </c>
      <c r="D37">
        <v>1178611.2</v>
      </c>
      <c r="E37">
        <v>318608.16820000001</v>
      </c>
      <c r="F37">
        <v>1274191.4480000001</v>
      </c>
      <c r="G37">
        <v>323205</v>
      </c>
      <c r="H37">
        <v>0</v>
      </c>
      <c r="I37">
        <v>3106163.6329999999</v>
      </c>
      <c r="J37">
        <v>3106163.6329999999</v>
      </c>
      <c r="K37">
        <v>3094615.8160000001</v>
      </c>
      <c r="L37">
        <v>4287869449</v>
      </c>
    </row>
    <row r="38" spans="1:12" x14ac:dyDescent="0.25">
      <c r="A38">
        <v>12</v>
      </c>
      <c r="B38">
        <v>0.75</v>
      </c>
      <c r="C38">
        <v>0</v>
      </c>
      <c r="D38">
        <v>1309568</v>
      </c>
      <c r="E38">
        <v>343068.95240000001</v>
      </c>
      <c r="F38">
        <v>1374496.4480000001</v>
      </c>
      <c r="G38">
        <v>0</v>
      </c>
      <c r="H38">
        <v>3027133.85</v>
      </c>
      <c r="I38">
        <v>0</v>
      </c>
      <c r="J38">
        <v>12108535.4</v>
      </c>
      <c r="K38">
        <v>3027133.4010000001</v>
      </c>
      <c r="L38">
        <v>3027133.4010000001</v>
      </c>
    </row>
    <row r="39" spans="1:12" x14ac:dyDescent="0.25">
      <c r="A39">
        <v>12</v>
      </c>
      <c r="B39">
        <v>0.75</v>
      </c>
      <c r="C39">
        <v>5</v>
      </c>
      <c r="D39">
        <v>1178611.2</v>
      </c>
      <c r="E39">
        <v>317206.96600000001</v>
      </c>
      <c r="F39">
        <v>1274191.4480000001</v>
      </c>
      <c r="G39">
        <v>323205</v>
      </c>
      <c r="H39">
        <v>624.65970000000004</v>
      </c>
      <c r="I39">
        <v>3100032.8289999999</v>
      </c>
      <c r="J39">
        <v>3102531.4679999999</v>
      </c>
      <c r="K39">
        <v>3093214.6140000001</v>
      </c>
      <c r="L39">
        <v>24498927.949999999</v>
      </c>
    </row>
    <row r="40" spans="1:12" x14ac:dyDescent="0.25">
      <c r="A40">
        <v>12</v>
      </c>
      <c r="B40">
        <v>0.75</v>
      </c>
      <c r="C40">
        <v>10</v>
      </c>
      <c r="D40">
        <v>1178611.2</v>
      </c>
      <c r="E40">
        <v>317206.96600000001</v>
      </c>
      <c r="F40">
        <v>1274191.4480000001</v>
      </c>
      <c r="G40">
        <v>323205</v>
      </c>
      <c r="H40">
        <v>624.65970000000004</v>
      </c>
      <c r="I40">
        <v>3100032.8289999999</v>
      </c>
      <c r="J40">
        <v>3102531.4679999999</v>
      </c>
      <c r="K40">
        <v>3093214.6140000001</v>
      </c>
      <c r="L40">
        <v>45904641.289999999</v>
      </c>
    </row>
    <row r="41" spans="1:12" x14ac:dyDescent="0.25">
      <c r="A41">
        <v>12</v>
      </c>
      <c r="B41">
        <v>0.75</v>
      </c>
      <c r="C41">
        <v>50</v>
      </c>
      <c r="D41">
        <v>1178611.2</v>
      </c>
      <c r="E41">
        <v>317206.96600000001</v>
      </c>
      <c r="F41">
        <v>1274191.4480000001</v>
      </c>
      <c r="G41">
        <v>323205</v>
      </c>
      <c r="H41">
        <v>624.65970000000004</v>
      </c>
      <c r="I41">
        <v>3100032.8289999999</v>
      </c>
      <c r="J41">
        <v>3102531.4679999999</v>
      </c>
      <c r="K41">
        <v>3093214.6140000001</v>
      </c>
      <c r="L41">
        <v>217150348</v>
      </c>
    </row>
    <row r="42" spans="1:12" x14ac:dyDescent="0.25">
      <c r="A42">
        <v>12</v>
      </c>
      <c r="B42">
        <v>0.75</v>
      </c>
      <c r="C42">
        <v>100</v>
      </c>
      <c r="D42">
        <v>1178611.2</v>
      </c>
      <c r="E42">
        <v>317206.96600000001</v>
      </c>
      <c r="F42">
        <v>1274191.4480000001</v>
      </c>
      <c r="G42">
        <v>323205</v>
      </c>
      <c r="H42">
        <v>624.65970000000004</v>
      </c>
      <c r="I42">
        <v>3100032.8289999999</v>
      </c>
      <c r="J42">
        <v>3102531.4679999999</v>
      </c>
      <c r="K42">
        <v>3093214.6140000001</v>
      </c>
      <c r="L42">
        <v>431207481.39999998</v>
      </c>
    </row>
    <row r="43" spans="1:12" x14ac:dyDescent="0.25">
      <c r="A43">
        <v>12</v>
      </c>
      <c r="B43">
        <v>0.75</v>
      </c>
      <c r="C43">
        <v>1000</v>
      </c>
      <c r="D43">
        <v>1178611.2</v>
      </c>
      <c r="E43">
        <v>317206.96600000001</v>
      </c>
      <c r="F43">
        <v>1274191.4480000001</v>
      </c>
      <c r="G43">
        <v>323205</v>
      </c>
      <c r="H43">
        <v>624.65970000000004</v>
      </c>
      <c r="I43">
        <v>3100032.8289999999</v>
      </c>
      <c r="J43">
        <v>3102531.4679999999</v>
      </c>
      <c r="K43">
        <v>3093214.6140000001</v>
      </c>
      <c r="L43">
        <v>4284235882</v>
      </c>
    </row>
    <row r="44" spans="1:12" x14ac:dyDescent="0.25">
      <c r="A44">
        <v>12</v>
      </c>
      <c r="B44">
        <v>0.85</v>
      </c>
      <c r="C44">
        <v>0</v>
      </c>
      <c r="D44">
        <v>1309568</v>
      </c>
      <c r="E44">
        <v>343068.95240000001</v>
      </c>
      <c r="F44">
        <v>1374496.4480000001</v>
      </c>
      <c r="G44">
        <v>0</v>
      </c>
      <c r="H44">
        <v>3027133.85</v>
      </c>
      <c r="I44">
        <v>0</v>
      </c>
      <c r="J44">
        <v>20180892.329999998</v>
      </c>
      <c r="K44">
        <v>3027133.4010000001</v>
      </c>
      <c r="L44">
        <v>3027133.4010000001</v>
      </c>
    </row>
    <row r="45" spans="1:12" x14ac:dyDescent="0.25">
      <c r="A45">
        <v>12</v>
      </c>
      <c r="B45">
        <v>0.85</v>
      </c>
      <c r="C45">
        <v>5</v>
      </c>
      <c r="D45">
        <v>1178611.2</v>
      </c>
      <c r="E45">
        <v>316033.29440000001</v>
      </c>
      <c r="F45">
        <v>1274191.4480000001</v>
      </c>
      <c r="G45">
        <v>323205</v>
      </c>
      <c r="H45">
        <v>79.056899999999999</v>
      </c>
      <c r="I45">
        <v>3103003.2230000002</v>
      </c>
      <c r="J45">
        <v>3103530.2689999999</v>
      </c>
      <c r="K45">
        <v>3092040.943</v>
      </c>
      <c r="L45">
        <v>24502748.289999999</v>
      </c>
    </row>
    <row r="46" spans="1:12" x14ac:dyDescent="0.25">
      <c r="A46">
        <v>12</v>
      </c>
      <c r="B46">
        <v>0.85</v>
      </c>
      <c r="C46">
        <v>10</v>
      </c>
      <c r="D46">
        <v>1178611.2</v>
      </c>
      <c r="E46">
        <v>317206.96600000001</v>
      </c>
      <c r="F46">
        <v>1274191.4480000001</v>
      </c>
      <c r="G46">
        <v>323205</v>
      </c>
      <c r="H46">
        <v>76.922300000000007</v>
      </c>
      <c r="I46">
        <v>3102863.656</v>
      </c>
      <c r="J46">
        <v>3103376.4709999999</v>
      </c>
      <c r="K46">
        <v>3093214.6140000001</v>
      </c>
      <c r="L46">
        <v>45913091.32</v>
      </c>
    </row>
    <row r="47" spans="1:12" x14ac:dyDescent="0.25">
      <c r="A47">
        <v>12</v>
      </c>
      <c r="B47">
        <v>0.85</v>
      </c>
      <c r="C47">
        <v>50</v>
      </c>
      <c r="D47">
        <v>1178611.2</v>
      </c>
      <c r="E47">
        <v>317206.96600000001</v>
      </c>
      <c r="F47">
        <v>1274191.4480000001</v>
      </c>
      <c r="G47">
        <v>323205</v>
      </c>
      <c r="H47">
        <v>76.922300000000007</v>
      </c>
      <c r="I47">
        <v>3102863.656</v>
      </c>
      <c r="J47">
        <v>3103376.4709999999</v>
      </c>
      <c r="K47">
        <v>3093214.6140000001</v>
      </c>
      <c r="L47">
        <v>217192598.19999999</v>
      </c>
    </row>
    <row r="48" spans="1:12" x14ac:dyDescent="0.25">
      <c r="A48">
        <v>12</v>
      </c>
      <c r="B48">
        <v>0.85</v>
      </c>
      <c r="C48">
        <v>100</v>
      </c>
      <c r="D48">
        <v>1178611.2</v>
      </c>
      <c r="E48">
        <v>317206.96600000001</v>
      </c>
      <c r="F48">
        <v>1274191.4480000001</v>
      </c>
      <c r="G48">
        <v>323205</v>
      </c>
      <c r="H48">
        <v>76.922300000000007</v>
      </c>
      <c r="I48">
        <v>3102863.656</v>
      </c>
      <c r="J48">
        <v>3103376.4709999999</v>
      </c>
      <c r="K48">
        <v>3093214.6140000001</v>
      </c>
      <c r="L48">
        <v>431291981.69999999</v>
      </c>
    </row>
    <row r="49" spans="1:12" x14ac:dyDescent="0.25">
      <c r="A49">
        <v>12</v>
      </c>
      <c r="B49">
        <v>0.85</v>
      </c>
      <c r="C49">
        <v>1000</v>
      </c>
      <c r="D49">
        <v>1178611.2</v>
      </c>
      <c r="E49">
        <v>317206.96600000001</v>
      </c>
      <c r="F49">
        <v>1274191.4480000001</v>
      </c>
      <c r="G49">
        <v>323205</v>
      </c>
      <c r="H49">
        <v>76.922300000000007</v>
      </c>
      <c r="I49">
        <v>3102863.656</v>
      </c>
      <c r="J49">
        <v>3103376.4709999999</v>
      </c>
      <c r="K49">
        <v>3093214.6140000001</v>
      </c>
      <c r="L49">
        <v>4285080886</v>
      </c>
    </row>
    <row r="50" spans="1:12" x14ac:dyDescent="0.25">
      <c r="A50">
        <v>12</v>
      </c>
      <c r="B50">
        <v>0.95</v>
      </c>
      <c r="C50">
        <v>0</v>
      </c>
      <c r="D50">
        <v>1309568</v>
      </c>
      <c r="E50">
        <v>343068.95240000001</v>
      </c>
      <c r="F50">
        <v>1374496.4480000001</v>
      </c>
      <c r="G50">
        <v>0</v>
      </c>
      <c r="H50">
        <v>3027133.85</v>
      </c>
      <c r="I50">
        <v>0</v>
      </c>
      <c r="J50">
        <v>60542677</v>
      </c>
      <c r="K50">
        <v>3027133.4010000001</v>
      </c>
      <c r="L50">
        <v>3027133.4010000001</v>
      </c>
    </row>
    <row r="51" spans="1:12" x14ac:dyDescent="0.25">
      <c r="A51">
        <v>12</v>
      </c>
      <c r="B51">
        <v>0.95</v>
      </c>
      <c r="C51">
        <v>5</v>
      </c>
      <c r="D51">
        <v>1178611.2</v>
      </c>
      <c r="E51">
        <v>316033.29440000001</v>
      </c>
      <c r="F51">
        <v>1274191.4480000001</v>
      </c>
      <c r="G51">
        <v>323205</v>
      </c>
      <c r="H51">
        <v>0</v>
      </c>
      <c r="I51">
        <v>3103841.4309999999</v>
      </c>
      <c r="J51">
        <v>3103841.4309999999</v>
      </c>
      <c r="K51">
        <v>3092040.943</v>
      </c>
      <c r="L51">
        <v>24504304.100000001</v>
      </c>
    </row>
    <row r="52" spans="1:12" x14ac:dyDescent="0.25">
      <c r="A52">
        <v>12</v>
      </c>
      <c r="B52">
        <v>0.95</v>
      </c>
      <c r="C52">
        <v>10</v>
      </c>
      <c r="D52">
        <v>1178611.2</v>
      </c>
      <c r="E52">
        <v>316033.29440000001</v>
      </c>
      <c r="F52">
        <v>1274191.4480000001</v>
      </c>
      <c r="G52">
        <v>323205</v>
      </c>
      <c r="H52">
        <v>0</v>
      </c>
      <c r="I52">
        <v>3103841.4309999999</v>
      </c>
      <c r="J52">
        <v>3103841.4309999999</v>
      </c>
      <c r="K52">
        <v>3092040.943</v>
      </c>
      <c r="L52">
        <v>45916567.259999998</v>
      </c>
    </row>
    <row r="53" spans="1:12" x14ac:dyDescent="0.25">
      <c r="A53">
        <v>12</v>
      </c>
      <c r="B53">
        <v>0.95</v>
      </c>
      <c r="C53">
        <v>50</v>
      </c>
      <c r="D53">
        <v>1178611.2</v>
      </c>
      <c r="E53">
        <v>316033.29440000001</v>
      </c>
      <c r="F53">
        <v>1274191.4480000001</v>
      </c>
      <c r="G53">
        <v>323205</v>
      </c>
      <c r="H53">
        <v>0</v>
      </c>
      <c r="I53">
        <v>3103841.4309999999</v>
      </c>
      <c r="J53">
        <v>3103841.4309999999</v>
      </c>
      <c r="K53">
        <v>3092040.943</v>
      </c>
      <c r="L53">
        <v>217214672.5</v>
      </c>
    </row>
    <row r="54" spans="1:12" x14ac:dyDescent="0.25">
      <c r="A54">
        <v>12</v>
      </c>
      <c r="B54">
        <v>0.95</v>
      </c>
      <c r="C54">
        <v>100</v>
      </c>
      <c r="D54">
        <v>1178611.2</v>
      </c>
      <c r="E54">
        <v>316033.29440000001</v>
      </c>
      <c r="F54">
        <v>1274191.4480000001</v>
      </c>
      <c r="G54">
        <v>323205</v>
      </c>
      <c r="H54">
        <v>0</v>
      </c>
      <c r="I54">
        <v>3103841.4309999999</v>
      </c>
      <c r="J54">
        <v>3103841.4309999999</v>
      </c>
      <c r="K54">
        <v>3092040.943</v>
      </c>
      <c r="L54">
        <v>431337304.10000002</v>
      </c>
    </row>
    <row r="55" spans="1:12" x14ac:dyDescent="0.25">
      <c r="A55">
        <v>12</v>
      </c>
      <c r="B55">
        <v>0.95</v>
      </c>
      <c r="C55">
        <v>1000</v>
      </c>
      <c r="D55">
        <v>1178611.2</v>
      </c>
      <c r="E55">
        <v>316033.29440000001</v>
      </c>
      <c r="F55">
        <v>1274191.4480000001</v>
      </c>
      <c r="G55">
        <v>323205</v>
      </c>
      <c r="H55">
        <v>0</v>
      </c>
      <c r="I55">
        <v>3103841.4309999999</v>
      </c>
      <c r="J55">
        <v>3103841.4309999999</v>
      </c>
      <c r="K55">
        <v>3092040.943</v>
      </c>
      <c r="L55">
        <v>4285544672</v>
      </c>
    </row>
    <row r="56" spans="1:12" x14ac:dyDescent="0.25">
      <c r="A56">
        <v>10</v>
      </c>
      <c r="B56">
        <v>0.75</v>
      </c>
      <c r="C56">
        <v>0</v>
      </c>
      <c r="D56">
        <v>1309568</v>
      </c>
      <c r="E56">
        <v>342897.1606</v>
      </c>
      <c r="F56">
        <v>1374496.4480000001</v>
      </c>
      <c r="G56">
        <v>0</v>
      </c>
      <c r="H56">
        <v>3026962.05</v>
      </c>
      <c r="I56">
        <v>0</v>
      </c>
      <c r="J56">
        <v>12107848.199999999</v>
      </c>
      <c r="K56">
        <v>3026961.6090000002</v>
      </c>
      <c r="L56">
        <v>3026961.6090000002</v>
      </c>
    </row>
    <row r="57" spans="1:12" x14ac:dyDescent="0.25">
      <c r="A57">
        <v>10</v>
      </c>
      <c r="B57">
        <v>0.75</v>
      </c>
      <c r="C57">
        <v>5</v>
      </c>
      <c r="D57">
        <v>1178611.2</v>
      </c>
      <c r="E57">
        <v>313964.24089999998</v>
      </c>
      <c r="F57">
        <v>1274191.4480000001</v>
      </c>
      <c r="G57">
        <v>323205</v>
      </c>
      <c r="H57">
        <v>572.81219999999996</v>
      </c>
      <c r="I57">
        <v>3098332.6889999998</v>
      </c>
      <c r="J57">
        <v>3100623.9380000001</v>
      </c>
      <c r="K57">
        <v>3089971.889</v>
      </c>
      <c r="L57">
        <v>24486147.579999998</v>
      </c>
    </row>
    <row r="58" spans="1:12" x14ac:dyDescent="0.25">
      <c r="A58">
        <v>10</v>
      </c>
      <c r="B58">
        <v>0.75</v>
      </c>
      <c r="C58">
        <v>10</v>
      </c>
      <c r="D58">
        <v>1178611.2</v>
      </c>
      <c r="E58">
        <v>313964.24089999998</v>
      </c>
      <c r="F58">
        <v>1274191.4480000001</v>
      </c>
      <c r="G58">
        <v>323205</v>
      </c>
      <c r="H58">
        <v>572.81219999999996</v>
      </c>
      <c r="I58">
        <v>3098332.6889999998</v>
      </c>
      <c r="J58">
        <v>3100623.9380000001</v>
      </c>
      <c r="K58">
        <v>3089971.889</v>
      </c>
      <c r="L58">
        <v>45882323.270000003</v>
      </c>
    </row>
    <row r="59" spans="1:12" x14ac:dyDescent="0.25">
      <c r="A59">
        <v>10</v>
      </c>
      <c r="B59">
        <v>0.75</v>
      </c>
      <c r="C59">
        <v>50</v>
      </c>
      <c r="D59">
        <v>1178611.2</v>
      </c>
      <c r="E59">
        <v>313964.24089999998</v>
      </c>
      <c r="F59">
        <v>1274191.4480000001</v>
      </c>
      <c r="G59">
        <v>323205</v>
      </c>
      <c r="H59">
        <v>572.81219999999996</v>
      </c>
      <c r="I59">
        <v>3098332.6889999998</v>
      </c>
      <c r="J59">
        <v>3100623.9380000001</v>
      </c>
      <c r="K59">
        <v>3089971.889</v>
      </c>
      <c r="L59">
        <v>217051728.80000001</v>
      </c>
    </row>
    <row r="60" spans="1:12" x14ac:dyDescent="0.25">
      <c r="A60">
        <v>10</v>
      </c>
      <c r="B60">
        <v>0.75</v>
      </c>
      <c r="C60">
        <v>100</v>
      </c>
      <c r="D60">
        <v>1178611.2</v>
      </c>
      <c r="E60">
        <v>313964.24089999998</v>
      </c>
      <c r="F60">
        <v>1274191.4480000001</v>
      </c>
      <c r="G60">
        <v>323205</v>
      </c>
      <c r="H60">
        <v>572.81219999999996</v>
      </c>
      <c r="I60">
        <v>3098332.6889999998</v>
      </c>
      <c r="J60">
        <v>3100623.9380000001</v>
      </c>
      <c r="K60">
        <v>3089971.889</v>
      </c>
      <c r="L60">
        <v>431013485.69999999</v>
      </c>
    </row>
    <row r="61" spans="1:12" x14ac:dyDescent="0.25">
      <c r="A61">
        <v>10</v>
      </c>
      <c r="B61">
        <v>0.75</v>
      </c>
      <c r="C61">
        <v>1000</v>
      </c>
      <c r="D61">
        <v>1178611.2</v>
      </c>
      <c r="E61">
        <v>313964.24089999998</v>
      </c>
      <c r="F61">
        <v>1274191.4480000001</v>
      </c>
      <c r="G61">
        <v>323205</v>
      </c>
      <c r="H61">
        <v>572.81219999999996</v>
      </c>
      <c r="I61">
        <v>3098332.6889999998</v>
      </c>
      <c r="J61">
        <v>3100623.9380000001</v>
      </c>
      <c r="K61">
        <v>3089971.889</v>
      </c>
      <c r="L61">
        <v>4282325110</v>
      </c>
    </row>
    <row r="62" spans="1:12" x14ac:dyDescent="0.25">
      <c r="A62">
        <v>10</v>
      </c>
      <c r="B62">
        <v>0.85</v>
      </c>
      <c r="C62">
        <v>0</v>
      </c>
      <c r="D62">
        <v>1309568</v>
      </c>
      <c r="E62">
        <v>342897.1606</v>
      </c>
      <c r="F62">
        <v>1374496.4480000001</v>
      </c>
      <c r="G62">
        <v>0</v>
      </c>
      <c r="H62">
        <v>3026962.05</v>
      </c>
      <c r="I62">
        <v>0</v>
      </c>
      <c r="J62">
        <v>20179747</v>
      </c>
      <c r="K62">
        <v>3026961.6090000002</v>
      </c>
      <c r="L62">
        <v>3026961.6090000002</v>
      </c>
    </row>
    <row r="63" spans="1:12" x14ac:dyDescent="0.25">
      <c r="A63">
        <v>10</v>
      </c>
      <c r="B63">
        <v>0.85</v>
      </c>
      <c r="C63">
        <v>5</v>
      </c>
      <c r="D63">
        <v>1178611.2</v>
      </c>
      <c r="E63">
        <v>313964.24089999998</v>
      </c>
      <c r="F63">
        <v>1274191.4480000001</v>
      </c>
      <c r="G63">
        <v>323205</v>
      </c>
      <c r="H63">
        <v>346.6506</v>
      </c>
      <c r="I63">
        <v>3099542.35</v>
      </c>
      <c r="J63">
        <v>3101853.3539999998</v>
      </c>
      <c r="K63">
        <v>3089971.889</v>
      </c>
      <c r="L63">
        <v>24492294.66</v>
      </c>
    </row>
    <row r="64" spans="1:12" x14ac:dyDescent="0.25">
      <c r="A64">
        <v>10</v>
      </c>
      <c r="B64">
        <v>0.85</v>
      </c>
      <c r="C64">
        <v>10</v>
      </c>
      <c r="D64">
        <v>1178611.2</v>
      </c>
      <c r="E64">
        <v>313964.24089999998</v>
      </c>
      <c r="F64">
        <v>1274191.4480000001</v>
      </c>
      <c r="G64">
        <v>323205</v>
      </c>
      <c r="H64">
        <v>346.6506</v>
      </c>
      <c r="I64">
        <v>3099542.35</v>
      </c>
      <c r="J64">
        <v>3101853.3539999998</v>
      </c>
      <c r="K64">
        <v>3089971.889</v>
      </c>
      <c r="L64">
        <v>45894617.43</v>
      </c>
    </row>
    <row r="65" spans="1:12" x14ac:dyDescent="0.25">
      <c r="A65">
        <v>10</v>
      </c>
      <c r="B65">
        <v>0.85</v>
      </c>
      <c r="C65">
        <v>50</v>
      </c>
      <c r="D65">
        <v>1178611.2</v>
      </c>
      <c r="E65">
        <v>313964.24089999998</v>
      </c>
      <c r="F65">
        <v>1274191.4480000001</v>
      </c>
      <c r="G65">
        <v>323205</v>
      </c>
      <c r="H65">
        <v>346.6506</v>
      </c>
      <c r="I65">
        <v>3099542.35</v>
      </c>
      <c r="J65">
        <v>3101853.3539999998</v>
      </c>
      <c r="K65">
        <v>3089971.889</v>
      </c>
      <c r="L65">
        <v>217113199.59999999</v>
      </c>
    </row>
    <row r="66" spans="1:12" x14ac:dyDescent="0.25">
      <c r="A66">
        <v>10</v>
      </c>
      <c r="B66">
        <v>0.85</v>
      </c>
      <c r="C66">
        <v>100</v>
      </c>
      <c r="D66">
        <v>1178611.2</v>
      </c>
      <c r="E66">
        <v>313964.24089999998</v>
      </c>
      <c r="F66">
        <v>1274191.4480000001</v>
      </c>
      <c r="G66">
        <v>323205</v>
      </c>
      <c r="H66">
        <v>346.6506</v>
      </c>
      <c r="I66">
        <v>3099542.35</v>
      </c>
      <c r="J66">
        <v>3101853.3539999998</v>
      </c>
      <c r="K66">
        <v>3089971.889</v>
      </c>
      <c r="L66">
        <v>431136427.30000001</v>
      </c>
    </row>
    <row r="67" spans="1:12" x14ac:dyDescent="0.25">
      <c r="A67">
        <v>10</v>
      </c>
      <c r="B67">
        <v>0.85</v>
      </c>
      <c r="C67">
        <v>1000</v>
      </c>
      <c r="D67">
        <v>1178611.2</v>
      </c>
      <c r="E67">
        <v>313964.24109999998</v>
      </c>
      <c r="F67">
        <v>1274191.4480000001</v>
      </c>
      <c r="G67">
        <v>323205</v>
      </c>
      <c r="H67">
        <v>346.6506</v>
      </c>
      <c r="I67">
        <v>3099542.35</v>
      </c>
      <c r="J67">
        <v>3101853.3539999998</v>
      </c>
      <c r="K67">
        <v>3089971.889</v>
      </c>
      <c r="L67">
        <v>4283554526</v>
      </c>
    </row>
    <row r="68" spans="1:12" x14ac:dyDescent="0.25">
      <c r="A68">
        <v>10</v>
      </c>
      <c r="B68">
        <v>0.95</v>
      </c>
      <c r="C68">
        <v>0</v>
      </c>
      <c r="D68">
        <v>1309568</v>
      </c>
      <c r="E68">
        <v>342897.1606</v>
      </c>
      <c r="F68">
        <v>1374496.4480000001</v>
      </c>
      <c r="G68">
        <v>0</v>
      </c>
      <c r="H68">
        <v>3026962.05</v>
      </c>
      <c r="I68">
        <v>0</v>
      </c>
      <c r="J68">
        <v>60539241</v>
      </c>
      <c r="K68">
        <v>3026961.6090000002</v>
      </c>
      <c r="L68">
        <v>3026961.6090000002</v>
      </c>
    </row>
    <row r="69" spans="1:12" x14ac:dyDescent="0.25">
      <c r="A69">
        <v>10</v>
      </c>
      <c r="B69">
        <v>0.95</v>
      </c>
      <c r="C69">
        <v>5</v>
      </c>
      <c r="D69">
        <v>1178611.2</v>
      </c>
      <c r="E69">
        <v>313964.24089999998</v>
      </c>
      <c r="F69">
        <v>1274191.4480000001</v>
      </c>
      <c r="G69">
        <v>323205</v>
      </c>
      <c r="H69">
        <v>0</v>
      </c>
      <c r="I69">
        <v>3104141.12</v>
      </c>
      <c r="J69">
        <v>3104141.12</v>
      </c>
      <c r="K69">
        <v>3089971.889</v>
      </c>
      <c r="L69">
        <v>24503733.489999998</v>
      </c>
    </row>
    <row r="70" spans="1:12" x14ac:dyDescent="0.25">
      <c r="A70">
        <v>10</v>
      </c>
      <c r="B70">
        <v>0.95</v>
      </c>
      <c r="C70">
        <v>10</v>
      </c>
      <c r="D70">
        <v>1178611.2</v>
      </c>
      <c r="E70">
        <v>313964.24089999998</v>
      </c>
      <c r="F70">
        <v>1274191.4480000001</v>
      </c>
      <c r="G70">
        <v>323205</v>
      </c>
      <c r="H70">
        <v>0</v>
      </c>
      <c r="I70">
        <v>3104141.12</v>
      </c>
      <c r="J70">
        <v>3104141.12</v>
      </c>
      <c r="K70">
        <v>3089971.889</v>
      </c>
      <c r="L70">
        <v>45917495.090000004</v>
      </c>
    </row>
    <row r="71" spans="1:12" x14ac:dyDescent="0.25">
      <c r="A71">
        <v>10</v>
      </c>
      <c r="B71">
        <v>0.95</v>
      </c>
      <c r="C71">
        <v>50</v>
      </c>
      <c r="D71">
        <v>1178611.2</v>
      </c>
      <c r="E71">
        <v>313964.24089999998</v>
      </c>
      <c r="F71">
        <v>1274191.4480000001</v>
      </c>
      <c r="G71">
        <v>323205</v>
      </c>
      <c r="H71">
        <v>0</v>
      </c>
      <c r="I71">
        <v>3104141.12</v>
      </c>
      <c r="J71">
        <v>3104141.12</v>
      </c>
      <c r="K71">
        <v>3089971.889</v>
      </c>
      <c r="L71">
        <v>217227587.90000001</v>
      </c>
    </row>
    <row r="72" spans="1:12" x14ac:dyDescent="0.25">
      <c r="A72">
        <v>10</v>
      </c>
      <c r="B72">
        <v>0.95</v>
      </c>
      <c r="C72">
        <v>100</v>
      </c>
      <c r="D72">
        <v>1178611.2</v>
      </c>
      <c r="E72">
        <v>313964.24089999998</v>
      </c>
      <c r="F72">
        <v>1274191.4480000001</v>
      </c>
      <c r="G72">
        <v>323205</v>
      </c>
      <c r="H72">
        <v>0</v>
      </c>
      <c r="I72">
        <v>3104141.12</v>
      </c>
      <c r="J72">
        <v>3104141.12</v>
      </c>
      <c r="K72">
        <v>3089971.889</v>
      </c>
      <c r="L72">
        <v>431365203.89999998</v>
      </c>
    </row>
    <row r="73" spans="1:12" x14ac:dyDescent="0.25">
      <c r="A73">
        <v>10</v>
      </c>
      <c r="B73">
        <v>0.95</v>
      </c>
      <c r="C73">
        <v>1000</v>
      </c>
      <c r="D73">
        <v>1178611.2</v>
      </c>
      <c r="E73">
        <v>313964.24089999998</v>
      </c>
      <c r="F73">
        <v>1274191.4480000001</v>
      </c>
      <c r="G73">
        <v>323205</v>
      </c>
      <c r="H73">
        <v>0</v>
      </c>
      <c r="I73">
        <v>3104141.12</v>
      </c>
      <c r="J73">
        <v>3104141.12</v>
      </c>
      <c r="K73">
        <v>3089971.889</v>
      </c>
      <c r="L73">
        <v>4285842292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835E52-37FD-464B-8E1F-2976950488CE}">
  <dimension ref="A1:L73"/>
  <sheetViews>
    <sheetView workbookViewId="0">
      <selection activeCell="N5" sqref="N5"/>
    </sheetView>
  </sheetViews>
  <sheetFormatPr baseColWidth="10" defaultRowHeight="15" x14ac:dyDescent="0.25"/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 x14ac:dyDescent="0.25">
      <c r="A2">
        <v>20</v>
      </c>
      <c r="B2">
        <v>0.75</v>
      </c>
      <c r="C2">
        <v>0</v>
      </c>
      <c r="D2">
        <v>1309568</v>
      </c>
      <c r="E2">
        <v>342714.6801</v>
      </c>
      <c r="F2">
        <v>1374496.4480000001</v>
      </c>
      <c r="G2">
        <v>0</v>
      </c>
      <c r="H2">
        <v>3026779.65</v>
      </c>
      <c r="I2">
        <v>0</v>
      </c>
      <c r="J2">
        <v>12107118.6</v>
      </c>
      <c r="K2">
        <v>3026779.128</v>
      </c>
      <c r="L2">
        <v>3026779.128</v>
      </c>
    </row>
    <row r="3" spans="1:12" x14ac:dyDescent="0.25">
      <c r="A3">
        <v>20</v>
      </c>
      <c r="B3">
        <v>0.75</v>
      </c>
      <c r="C3">
        <v>5</v>
      </c>
      <c r="D3">
        <v>1309568</v>
      </c>
      <c r="E3">
        <v>342714.6801</v>
      </c>
      <c r="F3">
        <v>1374496.4480000001</v>
      </c>
      <c r="G3">
        <v>0</v>
      </c>
      <c r="H3">
        <v>1569.1234999999999</v>
      </c>
      <c r="I3">
        <v>3033222.1349999998</v>
      </c>
      <c r="J3">
        <v>3039498.6290000002</v>
      </c>
      <c r="K3">
        <v>3026779.128</v>
      </c>
      <c r="L3">
        <v>24772112.27</v>
      </c>
    </row>
    <row r="4" spans="1:12" x14ac:dyDescent="0.25">
      <c r="A4">
        <v>20</v>
      </c>
      <c r="B4">
        <v>0.75</v>
      </c>
      <c r="C4">
        <v>10</v>
      </c>
      <c r="D4">
        <v>1178611.2</v>
      </c>
      <c r="E4">
        <v>315879.77490000002</v>
      </c>
      <c r="F4">
        <v>1274191.4480000001</v>
      </c>
      <c r="G4">
        <v>377072.5</v>
      </c>
      <c r="H4">
        <v>923.23009999999999</v>
      </c>
      <c r="I4">
        <v>3151857.8939999999</v>
      </c>
      <c r="J4">
        <v>3155550.8139999998</v>
      </c>
      <c r="K4">
        <v>3145754.923</v>
      </c>
      <c r="L4">
        <v>46487375.060000002</v>
      </c>
    </row>
    <row r="5" spans="1:12" x14ac:dyDescent="0.25">
      <c r="A5">
        <v>20</v>
      </c>
      <c r="B5">
        <v>0.75</v>
      </c>
      <c r="C5">
        <v>50</v>
      </c>
      <c r="D5">
        <v>1178611.2</v>
      </c>
      <c r="E5">
        <v>315879.77490000002</v>
      </c>
      <c r="F5">
        <v>1274191.4480000001</v>
      </c>
      <c r="G5">
        <v>377072.5</v>
      </c>
      <c r="H5">
        <v>923.23009999999999</v>
      </c>
      <c r="I5">
        <v>3151857.8939999999</v>
      </c>
      <c r="J5">
        <v>3155550.8139999998</v>
      </c>
      <c r="K5">
        <v>3145754.923</v>
      </c>
      <c r="L5">
        <v>219853855.59999999</v>
      </c>
    </row>
    <row r="6" spans="1:12" x14ac:dyDescent="0.25">
      <c r="A6">
        <v>20</v>
      </c>
      <c r="B6">
        <v>0.75</v>
      </c>
      <c r="C6">
        <v>100</v>
      </c>
      <c r="D6">
        <v>1178611.2</v>
      </c>
      <c r="E6">
        <v>315879.77490000002</v>
      </c>
      <c r="F6">
        <v>1274191.4480000001</v>
      </c>
      <c r="G6">
        <v>377072.5</v>
      </c>
      <c r="H6">
        <v>923.23009999999999</v>
      </c>
      <c r="I6">
        <v>3151857.8939999999</v>
      </c>
      <c r="J6">
        <v>3155550.8139999998</v>
      </c>
      <c r="K6">
        <v>3145754.923</v>
      </c>
      <c r="L6">
        <v>436561956.30000001</v>
      </c>
    </row>
    <row r="7" spans="1:12" x14ac:dyDescent="0.25">
      <c r="A7">
        <v>20</v>
      </c>
      <c r="B7">
        <v>0.75</v>
      </c>
      <c r="C7">
        <v>1000</v>
      </c>
      <c r="D7">
        <v>1178611.2</v>
      </c>
      <c r="E7">
        <v>315879.77490000002</v>
      </c>
      <c r="F7">
        <v>1274191.4480000001</v>
      </c>
      <c r="G7">
        <v>377072.5</v>
      </c>
      <c r="H7">
        <v>923.23009999999999</v>
      </c>
      <c r="I7">
        <v>3151857.8939999999</v>
      </c>
      <c r="J7">
        <v>3155550.8139999998</v>
      </c>
      <c r="K7">
        <v>3145754.923</v>
      </c>
      <c r="L7">
        <v>4337307769</v>
      </c>
    </row>
    <row r="8" spans="1:12" x14ac:dyDescent="0.25">
      <c r="A8">
        <v>20</v>
      </c>
      <c r="B8">
        <v>0.85</v>
      </c>
      <c r="C8">
        <v>0</v>
      </c>
      <c r="D8">
        <v>1309568</v>
      </c>
      <c r="E8">
        <v>342714.6801</v>
      </c>
      <c r="F8">
        <v>1374496.4480000001</v>
      </c>
      <c r="G8">
        <v>0</v>
      </c>
      <c r="H8">
        <v>3026779.65</v>
      </c>
      <c r="I8">
        <v>0</v>
      </c>
      <c r="J8">
        <v>20178531</v>
      </c>
      <c r="K8">
        <v>3026779.128</v>
      </c>
      <c r="L8">
        <v>3026779.128</v>
      </c>
    </row>
    <row r="9" spans="1:12" x14ac:dyDescent="0.25">
      <c r="A9">
        <v>20</v>
      </c>
      <c r="B9">
        <v>0.85</v>
      </c>
      <c r="C9">
        <v>5</v>
      </c>
      <c r="D9">
        <v>1309568</v>
      </c>
      <c r="E9">
        <v>342714.6801</v>
      </c>
      <c r="F9">
        <v>1374496.4480000001</v>
      </c>
      <c r="G9">
        <v>0</v>
      </c>
      <c r="H9">
        <v>969.22680000000003</v>
      </c>
      <c r="I9">
        <v>3036761.5759999999</v>
      </c>
      <c r="J9">
        <v>3043223.088</v>
      </c>
      <c r="K9">
        <v>3026779.128</v>
      </c>
      <c r="L9">
        <v>24790734.57</v>
      </c>
    </row>
    <row r="10" spans="1:12" x14ac:dyDescent="0.25">
      <c r="A10">
        <v>20</v>
      </c>
      <c r="B10">
        <v>0.85</v>
      </c>
      <c r="C10">
        <v>10</v>
      </c>
      <c r="D10">
        <v>1178611.2</v>
      </c>
      <c r="E10">
        <v>315879.77490000002</v>
      </c>
      <c r="F10">
        <v>1274191.4480000001</v>
      </c>
      <c r="G10">
        <v>377072.5</v>
      </c>
      <c r="H10">
        <v>429.17509999999999</v>
      </c>
      <c r="I10">
        <v>3154565.0649999999</v>
      </c>
      <c r="J10">
        <v>3157426.2319999998</v>
      </c>
      <c r="K10">
        <v>3145754.923</v>
      </c>
      <c r="L10">
        <v>46506129.240000002</v>
      </c>
    </row>
    <row r="11" spans="1:12" x14ac:dyDescent="0.25">
      <c r="A11">
        <v>20</v>
      </c>
      <c r="B11">
        <v>0.85</v>
      </c>
      <c r="C11">
        <v>50</v>
      </c>
      <c r="D11">
        <v>1178611.2</v>
      </c>
      <c r="E11">
        <v>315879.77490000002</v>
      </c>
      <c r="F11">
        <v>1274191.4480000001</v>
      </c>
      <c r="G11">
        <v>377072.5</v>
      </c>
      <c r="H11">
        <v>429.17509999999999</v>
      </c>
      <c r="I11">
        <v>3154565.0649999999</v>
      </c>
      <c r="J11">
        <v>3157426.2319999998</v>
      </c>
      <c r="K11">
        <v>3145754.923</v>
      </c>
      <c r="L11">
        <v>219947626.5</v>
      </c>
    </row>
    <row r="12" spans="1:12" x14ac:dyDescent="0.25">
      <c r="A12">
        <v>20</v>
      </c>
      <c r="B12">
        <v>0.85</v>
      </c>
      <c r="C12">
        <v>100</v>
      </c>
      <c r="D12">
        <v>1178611.2</v>
      </c>
      <c r="E12">
        <v>315879.77490000002</v>
      </c>
      <c r="F12">
        <v>1274191.4480000001</v>
      </c>
      <c r="G12">
        <v>377072.5</v>
      </c>
      <c r="H12">
        <v>429.17509999999999</v>
      </c>
      <c r="I12">
        <v>3154565.0649999999</v>
      </c>
      <c r="J12">
        <v>3157426.2319999998</v>
      </c>
      <c r="K12">
        <v>3145754.923</v>
      </c>
      <c r="L12">
        <v>436749498.10000002</v>
      </c>
    </row>
    <row r="13" spans="1:12" x14ac:dyDescent="0.25">
      <c r="A13">
        <v>20</v>
      </c>
      <c r="B13">
        <v>0.85</v>
      </c>
      <c r="C13">
        <v>1000</v>
      </c>
      <c r="D13">
        <v>1178611.2</v>
      </c>
      <c r="E13">
        <v>315879.77490000002</v>
      </c>
      <c r="F13">
        <v>1274191.4480000001</v>
      </c>
      <c r="G13">
        <v>377072.5</v>
      </c>
      <c r="H13">
        <v>429.17509999999999</v>
      </c>
      <c r="I13">
        <v>3154565.0649999999</v>
      </c>
      <c r="J13">
        <v>3157426.2319999998</v>
      </c>
      <c r="K13">
        <v>3145754.923</v>
      </c>
      <c r="L13">
        <v>4339183187</v>
      </c>
    </row>
    <row r="14" spans="1:12" x14ac:dyDescent="0.25">
      <c r="A14">
        <v>20</v>
      </c>
      <c r="B14">
        <v>0.95</v>
      </c>
      <c r="C14">
        <v>0</v>
      </c>
      <c r="D14">
        <v>1309568</v>
      </c>
      <c r="E14">
        <v>342714.6801</v>
      </c>
      <c r="F14">
        <v>1374496.4480000001</v>
      </c>
      <c r="G14">
        <v>0</v>
      </c>
      <c r="H14">
        <v>3026779.65</v>
      </c>
      <c r="I14">
        <v>0</v>
      </c>
      <c r="J14">
        <v>60535593</v>
      </c>
      <c r="K14">
        <v>3026779.128</v>
      </c>
      <c r="L14">
        <v>3026779.128</v>
      </c>
    </row>
    <row r="15" spans="1:12" x14ac:dyDescent="0.25">
      <c r="A15">
        <v>20</v>
      </c>
      <c r="B15">
        <v>0.95</v>
      </c>
      <c r="C15">
        <v>5</v>
      </c>
      <c r="D15">
        <v>1309568</v>
      </c>
      <c r="E15">
        <v>344909.99219999998</v>
      </c>
      <c r="F15">
        <v>1374496.4480000001</v>
      </c>
      <c r="G15">
        <v>0</v>
      </c>
      <c r="H15">
        <v>0</v>
      </c>
      <c r="I15">
        <v>3044726.0780000002</v>
      </c>
      <c r="J15">
        <v>3044726.0780000002</v>
      </c>
      <c r="K15">
        <v>3028974.4410000001</v>
      </c>
      <c r="L15">
        <v>24800444.829999998</v>
      </c>
    </row>
    <row r="16" spans="1:12" x14ac:dyDescent="0.25">
      <c r="A16">
        <v>20</v>
      </c>
      <c r="B16">
        <v>0.95</v>
      </c>
      <c r="C16">
        <v>10</v>
      </c>
      <c r="D16">
        <v>1178611.2</v>
      </c>
      <c r="E16">
        <v>316534.31630000001</v>
      </c>
      <c r="F16">
        <v>1274191.4480000001</v>
      </c>
      <c r="G16">
        <v>377072.5</v>
      </c>
      <c r="H16">
        <v>0</v>
      </c>
      <c r="I16">
        <v>3159234.429</v>
      </c>
      <c r="J16">
        <v>3159234.429</v>
      </c>
      <c r="K16">
        <v>3146409.4649999999</v>
      </c>
      <c r="L16">
        <v>46524865.75</v>
      </c>
    </row>
    <row r="17" spans="1:12" x14ac:dyDescent="0.25">
      <c r="A17">
        <v>20</v>
      </c>
      <c r="B17">
        <v>0.95</v>
      </c>
      <c r="C17">
        <v>50</v>
      </c>
      <c r="D17">
        <v>1178611.2</v>
      </c>
      <c r="E17">
        <v>316534.31630000001</v>
      </c>
      <c r="F17">
        <v>1274191.4480000001</v>
      </c>
      <c r="G17">
        <v>377072.5</v>
      </c>
      <c r="H17">
        <v>0</v>
      </c>
      <c r="I17">
        <v>3159234.429</v>
      </c>
      <c r="J17">
        <v>3159234.429</v>
      </c>
      <c r="K17">
        <v>3146409.4649999999</v>
      </c>
      <c r="L17">
        <v>220038690.90000001</v>
      </c>
    </row>
    <row r="18" spans="1:12" x14ac:dyDescent="0.25">
      <c r="A18">
        <v>20</v>
      </c>
      <c r="B18">
        <v>0.95</v>
      </c>
      <c r="C18">
        <v>100</v>
      </c>
      <c r="D18">
        <v>1178611.2</v>
      </c>
      <c r="E18">
        <v>316534.31630000001</v>
      </c>
      <c r="F18">
        <v>1274191.4480000001</v>
      </c>
      <c r="G18">
        <v>377072.5</v>
      </c>
      <c r="H18">
        <v>0</v>
      </c>
      <c r="I18">
        <v>3159234.429</v>
      </c>
      <c r="J18">
        <v>3159234.429</v>
      </c>
      <c r="K18">
        <v>3146409.4649999999</v>
      </c>
      <c r="L18">
        <v>436930972.39999998</v>
      </c>
    </row>
    <row r="19" spans="1:12" x14ac:dyDescent="0.25">
      <c r="A19">
        <v>20</v>
      </c>
      <c r="B19">
        <v>0.95</v>
      </c>
      <c r="C19">
        <v>1000</v>
      </c>
      <c r="D19">
        <v>1178611.2</v>
      </c>
      <c r="E19">
        <v>316534.31630000001</v>
      </c>
      <c r="F19">
        <v>1274191.4480000001</v>
      </c>
      <c r="G19">
        <v>377072.5</v>
      </c>
      <c r="H19">
        <v>0</v>
      </c>
      <c r="I19">
        <v>3159234.429</v>
      </c>
      <c r="J19">
        <v>3159234.429</v>
      </c>
      <c r="K19">
        <v>3146409.4649999999</v>
      </c>
      <c r="L19">
        <v>4340992038</v>
      </c>
    </row>
    <row r="20" spans="1:12" x14ac:dyDescent="0.25">
      <c r="A20">
        <v>15</v>
      </c>
      <c r="B20">
        <v>0.75</v>
      </c>
      <c r="C20">
        <v>0</v>
      </c>
      <c r="D20">
        <v>1309568</v>
      </c>
      <c r="E20">
        <v>343498.23310000001</v>
      </c>
      <c r="F20">
        <v>1374496.4480000001</v>
      </c>
      <c r="G20">
        <v>0</v>
      </c>
      <c r="H20">
        <v>3027563.25</v>
      </c>
      <c r="I20">
        <v>0</v>
      </c>
      <c r="J20">
        <v>12110253</v>
      </c>
      <c r="K20">
        <v>3027562.6809999999</v>
      </c>
      <c r="L20">
        <v>3027562.6809999999</v>
      </c>
    </row>
    <row r="21" spans="1:12" x14ac:dyDescent="0.25">
      <c r="A21">
        <v>15</v>
      </c>
      <c r="B21">
        <v>0.75</v>
      </c>
      <c r="C21">
        <v>5</v>
      </c>
      <c r="D21">
        <v>1309568</v>
      </c>
      <c r="E21">
        <v>343498.23310000001</v>
      </c>
      <c r="F21">
        <v>1374496.4480000001</v>
      </c>
      <c r="G21">
        <v>0</v>
      </c>
      <c r="H21">
        <v>1295.2028</v>
      </c>
      <c r="I21">
        <v>3036153.3879999998</v>
      </c>
      <c r="J21">
        <v>3041334.199</v>
      </c>
      <c r="K21">
        <v>3027562.6809999999</v>
      </c>
      <c r="L21">
        <v>24782073.68</v>
      </c>
    </row>
    <row r="22" spans="1:12" x14ac:dyDescent="0.25">
      <c r="A22">
        <v>15</v>
      </c>
      <c r="B22">
        <v>0.75</v>
      </c>
      <c r="C22">
        <v>10</v>
      </c>
      <c r="D22">
        <v>1178611.2</v>
      </c>
      <c r="E22">
        <v>315664.38650000002</v>
      </c>
      <c r="F22">
        <v>1274191.4480000001</v>
      </c>
      <c r="G22">
        <v>377072.5</v>
      </c>
      <c r="H22">
        <v>594.23059999999998</v>
      </c>
      <c r="I22">
        <v>3153459.2680000002</v>
      </c>
      <c r="J22">
        <v>3155836.1910000001</v>
      </c>
      <c r="K22">
        <v>3145539.5350000001</v>
      </c>
      <c r="L22">
        <v>46490013.439999998</v>
      </c>
    </row>
    <row r="23" spans="1:12" x14ac:dyDescent="0.25">
      <c r="A23">
        <v>15</v>
      </c>
      <c r="B23">
        <v>0.75</v>
      </c>
      <c r="C23">
        <v>50</v>
      </c>
      <c r="D23">
        <v>1178611.2</v>
      </c>
      <c r="E23">
        <v>315664.38650000002</v>
      </c>
      <c r="F23">
        <v>1274191.4480000001</v>
      </c>
      <c r="G23">
        <v>377072.5</v>
      </c>
      <c r="H23">
        <v>594.23059999999998</v>
      </c>
      <c r="I23">
        <v>3153459.2680000002</v>
      </c>
      <c r="J23">
        <v>3155836.1910000001</v>
      </c>
      <c r="K23">
        <v>3145539.5350000001</v>
      </c>
      <c r="L23">
        <v>219867909.09999999</v>
      </c>
    </row>
    <row r="24" spans="1:12" x14ac:dyDescent="0.25">
      <c r="A24">
        <v>15</v>
      </c>
      <c r="B24">
        <v>0.75</v>
      </c>
      <c r="C24">
        <v>100</v>
      </c>
      <c r="D24">
        <v>1178611.2</v>
      </c>
      <c r="E24">
        <v>315664.38650000002</v>
      </c>
      <c r="F24">
        <v>1274191.4480000001</v>
      </c>
      <c r="G24">
        <v>377072.5</v>
      </c>
      <c r="H24">
        <v>594.23059999999998</v>
      </c>
      <c r="I24">
        <v>3153459.2680000002</v>
      </c>
      <c r="J24">
        <v>3155836.1910000001</v>
      </c>
      <c r="K24">
        <v>3145539.5350000001</v>
      </c>
      <c r="L24">
        <v>436590278.60000002</v>
      </c>
    </row>
    <row r="25" spans="1:12" x14ac:dyDescent="0.25">
      <c r="A25">
        <v>15</v>
      </c>
      <c r="B25">
        <v>0.75</v>
      </c>
      <c r="C25">
        <v>1000</v>
      </c>
      <c r="D25">
        <v>1178611.2</v>
      </c>
      <c r="E25">
        <v>315664.38650000002</v>
      </c>
      <c r="F25">
        <v>1274191.4480000001</v>
      </c>
      <c r="G25">
        <v>377072.5</v>
      </c>
      <c r="H25">
        <v>594.23059999999998</v>
      </c>
      <c r="I25">
        <v>3153459.2680000002</v>
      </c>
      <c r="J25">
        <v>3155836.1910000001</v>
      </c>
      <c r="K25">
        <v>3145539.5350000001</v>
      </c>
      <c r="L25">
        <v>4337592930</v>
      </c>
    </row>
    <row r="26" spans="1:12" x14ac:dyDescent="0.25">
      <c r="A26">
        <v>15</v>
      </c>
      <c r="B26">
        <v>0.85</v>
      </c>
      <c r="C26">
        <v>0</v>
      </c>
      <c r="D26">
        <v>1309568</v>
      </c>
      <c r="E26">
        <v>343498.23310000001</v>
      </c>
      <c r="F26">
        <v>1374496.4480000001</v>
      </c>
      <c r="G26">
        <v>0</v>
      </c>
      <c r="H26">
        <v>3027563.25</v>
      </c>
      <c r="I26">
        <v>0</v>
      </c>
      <c r="J26">
        <v>20183755</v>
      </c>
      <c r="K26">
        <v>3027562.6809999999</v>
      </c>
      <c r="L26">
        <v>3027562.6809999999</v>
      </c>
    </row>
    <row r="27" spans="1:12" x14ac:dyDescent="0.25">
      <c r="A27">
        <v>15</v>
      </c>
      <c r="B27">
        <v>0.85</v>
      </c>
      <c r="C27">
        <v>5</v>
      </c>
      <c r="D27">
        <v>1309568</v>
      </c>
      <c r="E27">
        <v>343498.23310000001</v>
      </c>
      <c r="F27">
        <v>1374496.4480000001</v>
      </c>
      <c r="G27">
        <v>0</v>
      </c>
      <c r="H27">
        <v>1010.6438000000001</v>
      </c>
      <c r="I27">
        <v>3037819.1630000002</v>
      </c>
      <c r="J27">
        <v>3044556.7889999999</v>
      </c>
      <c r="K27">
        <v>3027562.6809999999</v>
      </c>
      <c r="L27">
        <v>24798186.620000001</v>
      </c>
    </row>
    <row r="28" spans="1:12" x14ac:dyDescent="0.25">
      <c r="A28">
        <v>15</v>
      </c>
      <c r="B28">
        <v>0.85</v>
      </c>
      <c r="C28">
        <v>10</v>
      </c>
      <c r="D28">
        <v>1178611.2</v>
      </c>
      <c r="E28">
        <v>315664.38650000002</v>
      </c>
      <c r="F28">
        <v>1274191.4480000001</v>
      </c>
      <c r="G28">
        <v>377072.5</v>
      </c>
      <c r="H28">
        <v>272.95479999999998</v>
      </c>
      <c r="I28">
        <v>3155262.463</v>
      </c>
      <c r="J28">
        <v>3157082.162</v>
      </c>
      <c r="K28">
        <v>3145539.5350000001</v>
      </c>
      <c r="L28">
        <v>46502473.159999996</v>
      </c>
    </row>
    <row r="29" spans="1:12" x14ac:dyDescent="0.25">
      <c r="A29">
        <v>15</v>
      </c>
      <c r="B29">
        <v>0.85</v>
      </c>
      <c r="C29">
        <v>50</v>
      </c>
      <c r="D29">
        <v>1178611.2</v>
      </c>
      <c r="E29">
        <v>315664.38650000002</v>
      </c>
      <c r="F29">
        <v>1274191.4480000001</v>
      </c>
      <c r="G29">
        <v>377072.5</v>
      </c>
      <c r="H29">
        <v>272.95479999999998</v>
      </c>
      <c r="I29">
        <v>3155262.463</v>
      </c>
      <c r="J29">
        <v>3157082.162</v>
      </c>
      <c r="K29">
        <v>3145539.5350000001</v>
      </c>
      <c r="L29">
        <v>219930207.59999999</v>
      </c>
    </row>
    <row r="30" spans="1:12" x14ac:dyDescent="0.25">
      <c r="A30">
        <v>15</v>
      </c>
      <c r="B30">
        <v>0.85</v>
      </c>
      <c r="C30">
        <v>100</v>
      </c>
      <c r="D30">
        <v>1178611.2</v>
      </c>
      <c r="E30">
        <v>315664.38650000002</v>
      </c>
      <c r="F30">
        <v>1274191.4480000001</v>
      </c>
      <c r="G30">
        <v>377072.5</v>
      </c>
      <c r="H30">
        <v>272.95479999999998</v>
      </c>
      <c r="I30">
        <v>3155262.463</v>
      </c>
      <c r="J30">
        <v>3157082.162</v>
      </c>
      <c r="K30">
        <v>3145539.5350000001</v>
      </c>
      <c r="L30">
        <v>436714875.69999999</v>
      </c>
    </row>
    <row r="31" spans="1:12" x14ac:dyDescent="0.25">
      <c r="A31">
        <v>15</v>
      </c>
      <c r="B31">
        <v>0.85</v>
      </c>
      <c r="C31">
        <v>1000</v>
      </c>
      <c r="D31">
        <v>1178611.2</v>
      </c>
      <c r="E31">
        <v>315664.38650000002</v>
      </c>
      <c r="F31">
        <v>1274191.4480000001</v>
      </c>
      <c r="G31">
        <v>377072.5</v>
      </c>
      <c r="H31">
        <v>272.95479999999998</v>
      </c>
      <c r="I31">
        <v>3155262.463</v>
      </c>
      <c r="J31">
        <v>3157082.162</v>
      </c>
      <c r="K31">
        <v>3145539.5350000001</v>
      </c>
      <c r="L31">
        <v>4338838902</v>
      </c>
    </row>
    <row r="32" spans="1:12" x14ac:dyDescent="0.25">
      <c r="A32">
        <v>15</v>
      </c>
      <c r="B32">
        <v>0.95</v>
      </c>
      <c r="C32">
        <v>0</v>
      </c>
      <c r="D32">
        <v>1309568</v>
      </c>
      <c r="E32">
        <v>343498.23310000001</v>
      </c>
      <c r="F32">
        <v>1374496.4480000001</v>
      </c>
      <c r="G32">
        <v>0</v>
      </c>
      <c r="H32">
        <v>3027563.25</v>
      </c>
      <c r="I32">
        <v>0</v>
      </c>
      <c r="J32">
        <v>60551265</v>
      </c>
      <c r="K32">
        <v>3027562.6809999999</v>
      </c>
      <c r="L32">
        <v>3027562.6809999999</v>
      </c>
    </row>
    <row r="33" spans="1:12" x14ac:dyDescent="0.25">
      <c r="A33">
        <v>15</v>
      </c>
      <c r="B33">
        <v>0.95</v>
      </c>
      <c r="C33">
        <v>5</v>
      </c>
      <c r="D33">
        <v>1309568</v>
      </c>
      <c r="E33">
        <v>347782.31800000003</v>
      </c>
      <c r="F33">
        <v>1374496.4480000001</v>
      </c>
      <c r="G33">
        <v>0</v>
      </c>
      <c r="H33">
        <v>0</v>
      </c>
      <c r="I33">
        <v>3047524.5329999998</v>
      </c>
      <c r="J33">
        <v>3047524.5329999998</v>
      </c>
      <c r="K33">
        <v>3031846.7659999998</v>
      </c>
      <c r="L33">
        <v>24817309.43</v>
      </c>
    </row>
    <row r="34" spans="1:12" x14ac:dyDescent="0.25">
      <c r="A34">
        <v>15</v>
      </c>
      <c r="B34">
        <v>0.95</v>
      </c>
      <c r="C34">
        <v>10</v>
      </c>
      <c r="D34">
        <v>1178611.2</v>
      </c>
      <c r="E34">
        <v>318608.16820000001</v>
      </c>
      <c r="F34">
        <v>1274191.4480000001</v>
      </c>
      <c r="G34">
        <v>377072.5</v>
      </c>
      <c r="H34">
        <v>0</v>
      </c>
      <c r="I34">
        <v>3160031.1329999999</v>
      </c>
      <c r="J34">
        <v>3160031.1329999999</v>
      </c>
      <c r="K34">
        <v>3148483.3160000001</v>
      </c>
      <c r="L34">
        <v>46534906.649999999</v>
      </c>
    </row>
    <row r="35" spans="1:12" x14ac:dyDescent="0.25">
      <c r="A35">
        <v>15</v>
      </c>
      <c r="B35">
        <v>0.95</v>
      </c>
      <c r="C35">
        <v>50</v>
      </c>
      <c r="D35">
        <v>1178611.2</v>
      </c>
      <c r="E35">
        <v>318608.16820000001</v>
      </c>
      <c r="F35">
        <v>1274191.4480000001</v>
      </c>
      <c r="G35">
        <v>377072.5</v>
      </c>
      <c r="H35">
        <v>0</v>
      </c>
      <c r="I35">
        <v>3160031.1329999999</v>
      </c>
      <c r="J35">
        <v>3160031.1329999999</v>
      </c>
      <c r="K35">
        <v>3148483.3160000001</v>
      </c>
      <c r="L35">
        <v>220080600</v>
      </c>
    </row>
    <row r="36" spans="1:12" x14ac:dyDescent="0.25">
      <c r="A36">
        <v>15</v>
      </c>
      <c r="B36">
        <v>0.95</v>
      </c>
      <c r="C36">
        <v>100</v>
      </c>
      <c r="D36">
        <v>1178611.2</v>
      </c>
      <c r="E36">
        <v>318608.16820000001</v>
      </c>
      <c r="F36">
        <v>1274191.4480000001</v>
      </c>
      <c r="G36">
        <v>377072.5</v>
      </c>
      <c r="H36">
        <v>0</v>
      </c>
      <c r="I36">
        <v>3160031.1329999999</v>
      </c>
      <c r="J36">
        <v>3160031.1329999999</v>
      </c>
      <c r="K36">
        <v>3148483.3160000001</v>
      </c>
      <c r="L36">
        <v>437012716.60000002</v>
      </c>
    </row>
    <row r="37" spans="1:12" x14ac:dyDescent="0.25">
      <c r="A37">
        <v>15</v>
      </c>
      <c r="B37">
        <v>0.95</v>
      </c>
      <c r="C37">
        <v>1000</v>
      </c>
      <c r="D37">
        <v>1178611.2</v>
      </c>
      <c r="E37">
        <v>318608.16820000001</v>
      </c>
      <c r="F37">
        <v>1274191.4480000001</v>
      </c>
      <c r="G37">
        <v>377072.5</v>
      </c>
      <c r="H37">
        <v>0</v>
      </c>
      <c r="I37">
        <v>3160031.1329999999</v>
      </c>
      <c r="J37">
        <v>3160031.1329999999</v>
      </c>
      <c r="K37">
        <v>3148483.3160000001</v>
      </c>
      <c r="L37">
        <v>4341790816</v>
      </c>
    </row>
    <row r="38" spans="1:12" x14ac:dyDescent="0.25">
      <c r="A38">
        <v>12</v>
      </c>
      <c r="B38">
        <v>0.75</v>
      </c>
      <c r="C38">
        <v>0</v>
      </c>
      <c r="D38">
        <v>1309568</v>
      </c>
      <c r="E38">
        <v>343068.95240000001</v>
      </c>
      <c r="F38">
        <v>1374496.4480000001</v>
      </c>
      <c r="G38">
        <v>0</v>
      </c>
      <c r="H38">
        <v>3027133.85</v>
      </c>
      <c r="I38">
        <v>0</v>
      </c>
      <c r="J38">
        <v>12108535.4</v>
      </c>
      <c r="K38">
        <v>3027133.4010000001</v>
      </c>
      <c r="L38">
        <v>3027133.4010000001</v>
      </c>
    </row>
    <row r="39" spans="1:12" x14ac:dyDescent="0.25">
      <c r="A39">
        <v>12</v>
      </c>
      <c r="B39">
        <v>0.75</v>
      </c>
      <c r="C39">
        <v>5</v>
      </c>
      <c r="D39">
        <v>1309568</v>
      </c>
      <c r="E39">
        <v>343068.95240000001</v>
      </c>
      <c r="F39">
        <v>1374496.4480000001</v>
      </c>
      <c r="G39">
        <v>0</v>
      </c>
      <c r="H39">
        <v>1344.8612000000001</v>
      </c>
      <c r="I39">
        <v>3034252.57</v>
      </c>
      <c r="J39">
        <v>3039632.0150000001</v>
      </c>
      <c r="K39">
        <v>3027133.4010000001</v>
      </c>
      <c r="L39">
        <v>24773133.48</v>
      </c>
    </row>
    <row r="40" spans="1:12" x14ac:dyDescent="0.25">
      <c r="A40">
        <v>12</v>
      </c>
      <c r="B40">
        <v>0.75</v>
      </c>
      <c r="C40">
        <v>10</v>
      </c>
      <c r="D40">
        <v>1178611.2</v>
      </c>
      <c r="E40">
        <v>317206.96600000001</v>
      </c>
      <c r="F40">
        <v>1274191.4480000001</v>
      </c>
      <c r="G40">
        <v>377072.5</v>
      </c>
      <c r="H40">
        <v>624.65970000000004</v>
      </c>
      <c r="I40">
        <v>3153900.3289999999</v>
      </c>
      <c r="J40">
        <v>3156398.9679999999</v>
      </c>
      <c r="K40">
        <v>3147082.1140000001</v>
      </c>
      <c r="L40">
        <v>46497183.789999999</v>
      </c>
    </row>
    <row r="41" spans="1:12" x14ac:dyDescent="0.25">
      <c r="A41">
        <v>12</v>
      </c>
      <c r="B41">
        <v>0.75</v>
      </c>
      <c r="C41">
        <v>50</v>
      </c>
      <c r="D41">
        <v>1178611.2</v>
      </c>
      <c r="E41">
        <v>317206.96600000001</v>
      </c>
      <c r="F41">
        <v>1274191.4480000001</v>
      </c>
      <c r="G41">
        <v>377072.5</v>
      </c>
      <c r="H41">
        <v>624.65970000000004</v>
      </c>
      <c r="I41">
        <v>3153900.3289999999</v>
      </c>
      <c r="J41">
        <v>3156398.9679999999</v>
      </c>
      <c r="K41">
        <v>3147082.1140000001</v>
      </c>
      <c r="L41">
        <v>219897590.5</v>
      </c>
    </row>
    <row r="42" spans="1:12" x14ac:dyDescent="0.25">
      <c r="A42">
        <v>12</v>
      </c>
      <c r="B42">
        <v>0.75</v>
      </c>
      <c r="C42">
        <v>100</v>
      </c>
      <c r="D42">
        <v>1178611.2</v>
      </c>
      <c r="E42">
        <v>317206.96600000001</v>
      </c>
      <c r="F42">
        <v>1274191.4480000001</v>
      </c>
      <c r="G42">
        <v>377072.5</v>
      </c>
      <c r="H42">
        <v>624.65970000000004</v>
      </c>
      <c r="I42">
        <v>3153900.3289999999</v>
      </c>
      <c r="J42">
        <v>3156398.9679999999</v>
      </c>
      <c r="K42">
        <v>3147082.1140000001</v>
      </c>
      <c r="L42">
        <v>436648098.89999998</v>
      </c>
    </row>
    <row r="43" spans="1:12" x14ac:dyDescent="0.25">
      <c r="A43">
        <v>12</v>
      </c>
      <c r="B43">
        <v>0.75</v>
      </c>
      <c r="C43">
        <v>1000</v>
      </c>
      <c r="D43">
        <v>1178611.2</v>
      </c>
      <c r="E43">
        <v>317206.96600000001</v>
      </c>
      <c r="F43">
        <v>1274191.4480000001</v>
      </c>
      <c r="G43">
        <v>377072.5</v>
      </c>
      <c r="H43">
        <v>624.65970000000004</v>
      </c>
      <c r="I43">
        <v>3153900.3289999999</v>
      </c>
      <c r="J43">
        <v>3156398.9679999999</v>
      </c>
      <c r="K43">
        <v>3147082.1140000001</v>
      </c>
      <c r="L43">
        <v>4338157250</v>
      </c>
    </row>
    <row r="44" spans="1:12" x14ac:dyDescent="0.25">
      <c r="A44">
        <v>12</v>
      </c>
      <c r="B44">
        <v>0.85</v>
      </c>
      <c r="C44">
        <v>0</v>
      </c>
      <c r="D44">
        <v>1309568</v>
      </c>
      <c r="E44">
        <v>343068.95240000001</v>
      </c>
      <c r="F44">
        <v>1374496.4480000001</v>
      </c>
      <c r="G44">
        <v>0</v>
      </c>
      <c r="H44">
        <v>3027133.85</v>
      </c>
      <c r="I44">
        <v>0</v>
      </c>
      <c r="J44">
        <v>20180892.329999998</v>
      </c>
      <c r="K44">
        <v>3027133.4010000001</v>
      </c>
      <c r="L44">
        <v>3027133.4010000001</v>
      </c>
    </row>
    <row r="45" spans="1:12" x14ac:dyDescent="0.25">
      <c r="A45">
        <v>12</v>
      </c>
      <c r="B45">
        <v>0.85</v>
      </c>
      <c r="C45">
        <v>5</v>
      </c>
      <c r="D45">
        <v>1309568</v>
      </c>
      <c r="E45">
        <v>343068.95240000001</v>
      </c>
      <c r="F45">
        <v>1374496.4480000001</v>
      </c>
      <c r="G45">
        <v>0</v>
      </c>
      <c r="H45">
        <v>618.15430000000003</v>
      </c>
      <c r="I45">
        <v>3038635.6290000002</v>
      </c>
      <c r="J45">
        <v>3042756.6570000001</v>
      </c>
      <c r="K45">
        <v>3027133.4010000001</v>
      </c>
      <c r="L45">
        <v>24788756.690000001</v>
      </c>
    </row>
    <row r="46" spans="1:12" x14ac:dyDescent="0.25">
      <c r="A46">
        <v>12</v>
      </c>
      <c r="B46">
        <v>0.85</v>
      </c>
      <c r="C46">
        <v>10</v>
      </c>
      <c r="D46">
        <v>1178611.2</v>
      </c>
      <c r="E46">
        <v>317206.96600000001</v>
      </c>
      <c r="F46">
        <v>1274191.4480000001</v>
      </c>
      <c r="G46">
        <v>377072.5</v>
      </c>
      <c r="H46">
        <v>76.922300000000007</v>
      </c>
      <c r="I46">
        <v>3156731.156</v>
      </c>
      <c r="J46">
        <v>3157243.9709999999</v>
      </c>
      <c r="K46">
        <v>3147082.1140000001</v>
      </c>
      <c r="L46">
        <v>46505633.82</v>
      </c>
    </row>
    <row r="47" spans="1:12" x14ac:dyDescent="0.25">
      <c r="A47">
        <v>12</v>
      </c>
      <c r="B47">
        <v>0.85</v>
      </c>
      <c r="C47">
        <v>50</v>
      </c>
      <c r="D47">
        <v>1178611.2</v>
      </c>
      <c r="E47">
        <v>317206.96600000001</v>
      </c>
      <c r="F47">
        <v>1274191.4480000001</v>
      </c>
      <c r="G47">
        <v>377072.5</v>
      </c>
      <c r="H47">
        <v>76.922300000000007</v>
      </c>
      <c r="I47">
        <v>3156731.156</v>
      </c>
      <c r="J47">
        <v>3157243.9709999999</v>
      </c>
      <c r="K47">
        <v>3147082.1140000001</v>
      </c>
      <c r="L47">
        <v>219939840.69999999</v>
      </c>
    </row>
    <row r="48" spans="1:12" x14ac:dyDescent="0.25">
      <c r="A48">
        <v>12</v>
      </c>
      <c r="B48">
        <v>0.85</v>
      </c>
      <c r="C48">
        <v>100</v>
      </c>
      <c r="D48">
        <v>1178611.2</v>
      </c>
      <c r="E48">
        <v>317206.96600000001</v>
      </c>
      <c r="F48">
        <v>1274191.4480000001</v>
      </c>
      <c r="G48">
        <v>377072.5</v>
      </c>
      <c r="H48">
        <v>76.922300000000007</v>
      </c>
      <c r="I48">
        <v>3156731.156</v>
      </c>
      <c r="J48">
        <v>3157243.9709999999</v>
      </c>
      <c r="K48">
        <v>3147082.1140000001</v>
      </c>
      <c r="L48">
        <v>436732599.19999999</v>
      </c>
    </row>
    <row r="49" spans="1:12" x14ac:dyDescent="0.25">
      <c r="A49">
        <v>12</v>
      </c>
      <c r="B49">
        <v>0.85</v>
      </c>
      <c r="C49">
        <v>1000</v>
      </c>
      <c r="D49">
        <v>1178611.2</v>
      </c>
      <c r="E49">
        <v>317206.96600000001</v>
      </c>
      <c r="F49">
        <v>1274191.4480000001</v>
      </c>
      <c r="G49">
        <v>377072.5</v>
      </c>
      <c r="H49">
        <v>76.922300000000007</v>
      </c>
      <c r="I49">
        <v>3156731.156</v>
      </c>
      <c r="J49">
        <v>3157243.9709999999</v>
      </c>
      <c r="K49">
        <v>3147082.1140000001</v>
      </c>
      <c r="L49">
        <v>4339002253</v>
      </c>
    </row>
    <row r="50" spans="1:12" x14ac:dyDescent="0.25">
      <c r="A50">
        <v>12</v>
      </c>
      <c r="B50">
        <v>0.95</v>
      </c>
      <c r="C50">
        <v>0</v>
      </c>
      <c r="D50">
        <v>1309568</v>
      </c>
      <c r="E50">
        <v>343068.95240000001</v>
      </c>
      <c r="F50">
        <v>1374496.4480000001</v>
      </c>
      <c r="G50">
        <v>0</v>
      </c>
      <c r="H50">
        <v>3027133.85</v>
      </c>
      <c r="I50">
        <v>0</v>
      </c>
      <c r="J50">
        <v>60542677</v>
      </c>
      <c r="K50">
        <v>3027133.4010000001</v>
      </c>
      <c r="L50">
        <v>3027133.4010000001</v>
      </c>
    </row>
    <row r="51" spans="1:12" x14ac:dyDescent="0.25">
      <c r="A51">
        <v>12</v>
      </c>
      <c r="B51">
        <v>0.95</v>
      </c>
      <c r="C51">
        <v>5</v>
      </c>
      <c r="D51">
        <v>1309568</v>
      </c>
      <c r="E51">
        <v>343068.95240000001</v>
      </c>
      <c r="F51">
        <v>1374496.4480000001</v>
      </c>
      <c r="G51">
        <v>0</v>
      </c>
      <c r="H51">
        <v>0</v>
      </c>
      <c r="I51">
        <v>3044986.5649999999</v>
      </c>
      <c r="J51">
        <v>3044986.5649999999</v>
      </c>
      <c r="K51">
        <v>3027133.4010000001</v>
      </c>
      <c r="L51">
        <v>24799906.23</v>
      </c>
    </row>
    <row r="52" spans="1:12" x14ac:dyDescent="0.25">
      <c r="A52">
        <v>12</v>
      </c>
      <c r="B52">
        <v>0.95</v>
      </c>
      <c r="C52">
        <v>10</v>
      </c>
      <c r="D52">
        <v>1178611.2</v>
      </c>
      <c r="E52">
        <v>316033.29440000001</v>
      </c>
      <c r="F52">
        <v>1274191.4480000001</v>
      </c>
      <c r="G52">
        <v>377072.5</v>
      </c>
      <c r="H52">
        <v>0</v>
      </c>
      <c r="I52">
        <v>3157708.9309999999</v>
      </c>
      <c r="J52">
        <v>3157708.9309999999</v>
      </c>
      <c r="K52">
        <v>3145908.443</v>
      </c>
      <c r="L52">
        <v>46509109.759999998</v>
      </c>
    </row>
    <row r="53" spans="1:12" x14ac:dyDescent="0.25">
      <c r="A53">
        <v>12</v>
      </c>
      <c r="B53">
        <v>0.95</v>
      </c>
      <c r="C53">
        <v>50</v>
      </c>
      <c r="D53">
        <v>1178611.2</v>
      </c>
      <c r="E53">
        <v>316033.29440000001</v>
      </c>
      <c r="F53">
        <v>1274191.4480000001</v>
      </c>
      <c r="G53">
        <v>377072.5</v>
      </c>
      <c r="H53">
        <v>0</v>
      </c>
      <c r="I53">
        <v>3157708.9309999999</v>
      </c>
      <c r="J53">
        <v>3157708.9309999999</v>
      </c>
      <c r="K53">
        <v>3145908.443</v>
      </c>
      <c r="L53">
        <v>219961915</v>
      </c>
    </row>
    <row r="54" spans="1:12" x14ac:dyDescent="0.25">
      <c r="A54">
        <v>12</v>
      </c>
      <c r="B54">
        <v>0.95</v>
      </c>
      <c r="C54">
        <v>100</v>
      </c>
      <c r="D54">
        <v>1178611.2</v>
      </c>
      <c r="E54">
        <v>316033.29440000001</v>
      </c>
      <c r="F54">
        <v>1274191.4480000001</v>
      </c>
      <c r="G54">
        <v>377072.5</v>
      </c>
      <c r="H54">
        <v>0</v>
      </c>
      <c r="I54">
        <v>3157708.9309999999</v>
      </c>
      <c r="J54">
        <v>3157708.9309999999</v>
      </c>
      <c r="K54">
        <v>3145908.443</v>
      </c>
      <c r="L54">
        <v>436777921.60000002</v>
      </c>
    </row>
    <row r="55" spans="1:12" x14ac:dyDescent="0.25">
      <c r="A55">
        <v>12</v>
      </c>
      <c r="B55">
        <v>0.95</v>
      </c>
      <c r="C55">
        <v>1000</v>
      </c>
      <c r="D55">
        <v>1178611.2</v>
      </c>
      <c r="E55">
        <v>316033.29440000001</v>
      </c>
      <c r="F55">
        <v>1274191.4480000001</v>
      </c>
      <c r="G55">
        <v>377072.5</v>
      </c>
      <c r="H55">
        <v>0</v>
      </c>
      <c r="I55">
        <v>3157708.9309999999</v>
      </c>
      <c r="J55">
        <v>3157708.9309999999</v>
      </c>
      <c r="K55">
        <v>3145908.443</v>
      </c>
      <c r="L55">
        <v>4339466040</v>
      </c>
    </row>
    <row r="56" spans="1:12" x14ac:dyDescent="0.25">
      <c r="A56">
        <v>10</v>
      </c>
      <c r="B56">
        <v>0.75</v>
      </c>
      <c r="C56">
        <v>0</v>
      </c>
      <c r="D56">
        <v>1309568</v>
      </c>
      <c r="E56">
        <v>342897.1606</v>
      </c>
      <c r="F56">
        <v>1374496.4480000001</v>
      </c>
      <c r="G56">
        <v>0</v>
      </c>
      <c r="H56">
        <v>3026962.05</v>
      </c>
      <c r="I56">
        <v>0</v>
      </c>
      <c r="J56">
        <v>12107848.199999999</v>
      </c>
      <c r="K56">
        <v>3026961.6090000002</v>
      </c>
      <c r="L56">
        <v>3026961.6090000002</v>
      </c>
    </row>
    <row r="57" spans="1:12" x14ac:dyDescent="0.25">
      <c r="A57">
        <v>10</v>
      </c>
      <c r="B57">
        <v>0.75</v>
      </c>
      <c r="C57">
        <v>5</v>
      </c>
      <c r="D57">
        <v>1309568</v>
      </c>
      <c r="E57">
        <v>342897.1606</v>
      </c>
      <c r="F57">
        <v>1374496.4480000001</v>
      </c>
      <c r="G57">
        <v>0</v>
      </c>
      <c r="H57">
        <v>1611.0853999999999</v>
      </c>
      <c r="I57">
        <v>3035512.8820000002</v>
      </c>
      <c r="J57">
        <v>3041957.2239999999</v>
      </c>
      <c r="K57">
        <v>3026961.6090000002</v>
      </c>
      <c r="L57">
        <v>24784587.73</v>
      </c>
    </row>
    <row r="58" spans="1:12" x14ac:dyDescent="0.25">
      <c r="A58">
        <v>10</v>
      </c>
      <c r="B58">
        <v>0.75</v>
      </c>
      <c r="C58">
        <v>10</v>
      </c>
      <c r="D58">
        <v>1178611.2</v>
      </c>
      <c r="E58">
        <v>313964.24089999998</v>
      </c>
      <c r="F58">
        <v>1274191.4480000001</v>
      </c>
      <c r="G58">
        <v>377072.5</v>
      </c>
      <c r="H58">
        <v>572.81219999999996</v>
      </c>
      <c r="I58">
        <v>3152200.1889999998</v>
      </c>
      <c r="J58">
        <v>3154491.4380000001</v>
      </c>
      <c r="K58">
        <v>3143839.389</v>
      </c>
      <c r="L58">
        <v>46474865.770000003</v>
      </c>
    </row>
    <row r="59" spans="1:12" x14ac:dyDescent="0.25">
      <c r="A59">
        <v>10</v>
      </c>
      <c r="B59">
        <v>0.75</v>
      </c>
      <c r="C59">
        <v>50</v>
      </c>
      <c r="D59">
        <v>1178611.2</v>
      </c>
      <c r="E59">
        <v>313964.24089999998</v>
      </c>
      <c r="F59">
        <v>1274191.4480000001</v>
      </c>
      <c r="G59">
        <v>377072.5</v>
      </c>
      <c r="H59">
        <v>572.81219999999996</v>
      </c>
      <c r="I59">
        <v>3152200.1889999998</v>
      </c>
      <c r="J59">
        <v>3154491.4380000001</v>
      </c>
      <c r="K59">
        <v>3143839.389</v>
      </c>
      <c r="L59">
        <v>219798971.30000001</v>
      </c>
    </row>
    <row r="60" spans="1:12" x14ac:dyDescent="0.25">
      <c r="A60">
        <v>10</v>
      </c>
      <c r="B60">
        <v>0.75</v>
      </c>
      <c r="C60">
        <v>100</v>
      </c>
      <c r="D60">
        <v>1178611.2</v>
      </c>
      <c r="E60">
        <v>313964.24089999998</v>
      </c>
      <c r="F60">
        <v>1274191.4480000001</v>
      </c>
      <c r="G60">
        <v>377072.5</v>
      </c>
      <c r="H60">
        <v>572.81219999999996</v>
      </c>
      <c r="I60">
        <v>3152200.1889999998</v>
      </c>
      <c r="J60">
        <v>3154491.4380000001</v>
      </c>
      <c r="K60">
        <v>3143839.389</v>
      </c>
      <c r="L60">
        <v>436454103.19999999</v>
      </c>
    </row>
    <row r="61" spans="1:12" x14ac:dyDescent="0.25">
      <c r="A61">
        <v>10</v>
      </c>
      <c r="B61">
        <v>0.75</v>
      </c>
      <c r="C61">
        <v>1000</v>
      </c>
      <c r="D61">
        <v>1178611.2</v>
      </c>
      <c r="E61">
        <v>313964.24089999998</v>
      </c>
      <c r="F61">
        <v>1274191.4480000001</v>
      </c>
      <c r="G61">
        <v>377072.5</v>
      </c>
      <c r="H61">
        <v>572.81219999999996</v>
      </c>
      <c r="I61">
        <v>3152200.1889999998</v>
      </c>
      <c r="J61">
        <v>3154491.4380000001</v>
      </c>
      <c r="K61">
        <v>3143839.389</v>
      </c>
      <c r="L61">
        <v>4336246477</v>
      </c>
    </row>
    <row r="62" spans="1:12" x14ac:dyDescent="0.25">
      <c r="A62">
        <v>10</v>
      </c>
      <c r="B62">
        <v>0.85</v>
      </c>
      <c r="C62">
        <v>0</v>
      </c>
      <c r="D62">
        <v>1309568</v>
      </c>
      <c r="E62">
        <v>342897.1606</v>
      </c>
      <c r="F62">
        <v>1374496.4480000001</v>
      </c>
      <c r="G62">
        <v>0</v>
      </c>
      <c r="H62">
        <v>3026962.05</v>
      </c>
      <c r="I62">
        <v>0</v>
      </c>
      <c r="J62">
        <v>20179747</v>
      </c>
      <c r="K62">
        <v>3026961.6090000002</v>
      </c>
      <c r="L62">
        <v>3026961.6090000002</v>
      </c>
    </row>
    <row r="63" spans="1:12" x14ac:dyDescent="0.25">
      <c r="A63">
        <v>10</v>
      </c>
      <c r="B63">
        <v>0.85</v>
      </c>
      <c r="C63">
        <v>5</v>
      </c>
      <c r="D63">
        <v>1309568</v>
      </c>
      <c r="E63">
        <v>342897.1606</v>
      </c>
      <c r="F63">
        <v>1374496.4480000001</v>
      </c>
      <c r="G63">
        <v>0</v>
      </c>
      <c r="H63">
        <v>580.81399999999996</v>
      </c>
      <c r="I63">
        <v>3042291.9160000002</v>
      </c>
      <c r="J63">
        <v>3046164.01</v>
      </c>
      <c r="K63">
        <v>3026961.6090000002</v>
      </c>
      <c r="L63">
        <v>24805621.66</v>
      </c>
    </row>
    <row r="64" spans="1:12" x14ac:dyDescent="0.25">
      <c r="A64">
        <v>10</v>
      </c>
      <c r="B64">
        <v>0.85</v>
      </c>
      <c r="C64">
        <v>10</v>
      </c>
      <c r="D64">
        <v>1178611.2</v>
      </c>
      <c r="E64">
        <v>313964.24089999998</v>
      </c>
      <c r="F64">
        <v>1274191.4480000001</v>
      </c>
      <c r="G64">
        <v>377072.5</v>
      </c>
      <c r="H64">
        <v>346.6506</v>
      </c>
      <c r="I64">
        <v>3153409.85</v>
      </c>
      <c r="J64">
        <v>3155720.8539999998</v>
      </c>
      <c r="K64">
        <v>3143839.389</v>
      </c>
      <c r="L64">
        <v>46487159.93</v>
      </c>
    </row>
    <row r="65" spans="1:12" x14ac:dyDescent="0.25">
      <c r="A65">
        <v>10</v>
      </c>
      <c r="B65">
        <v>0.85</v>
      </c>
      <c r="C65">
        <v>50</v>
      </c>
      <c r="D65">
        <v>1178611.2</v>
      </c>
      <c r="E65">
        <v>313964.24089999998</v>
      </c>
      <c r="F65">
        <v>1274191.4480000001</v>
      </c>
      <c r="G65">
        <v>377072.5</v>
      </c>
      <c r="H65">
        <v>346.6506</v>
      </c>
      <c r="I65">
        <v>3153409.85</v>
      </c>
      <c r="J65">
        <v>3155720.8539999998</v>
      </c>
      <c r="K65">
        <v>3143839.389</v>
      </c>
      <c r="L65">
        <v>219860442.09999999</v>
      </c>
    </row>
    <row r="66" spans="1:12" x14ac:dyDescent="0.25">
      <c r="A66">
        <v>10</v>
      </c>
      <c r="B66">
        <v>0.85</v>
      </c>
      <c r="C66">
        <v>100</v>
      </c>
      <c r="D66">
        <v>1178611.2</v>
      </c>
      <c r="E66">
        <v>313964.24089999998</v>
      </c>
      <c r="F66">
        <v>1274191.4480000001</v>
      </c>
      <c r="G66">
        <v>377072.5</v>
      </c>
      <c r="H66">
        <v>346.6506</v>
      </c>
      <c r="I66">
        <v>3153409.85</v>
      </c>
      <c r="J66">
        <v>3155720.8539999998</v>
      </c>
      <c r="K66">
        <v>3143839.389</v>
      </c>
      <c r="L66">
        <v>436577044.80000001</v>
      </c>
    </row>
    <row r="67" spans="1:12" x14ac:dyDescent="0.25">
      <c r="A67">
        <v>10</v>
      </c>
      <c r="B67">
        <v>0.85</v>
      </c>
      <c r="C67">
        <v>1000</v>
      </c>
      <c r="D67">
        <v>1178611.2</v>
      </c>
      <c r="E67">
        <v>313964.24089999998</v>
      </c>
      <c r="F67">
        <v>1274191.4480000001</v>
      </c>
      <c r="G67">
        <v>377072.5</v>
      </c>
      <c r="H67">
        <v>346.6506</v>
      </c>
      <c r="I67">
        <v>3153409.85</v>
      </c>
      <c r="J67">
        <v>3155720.8539999998</v>
      </c>
      <c r="K67">
        <v>3143839.389</v>
      </c>
      <c r="L67">
        <v>4337475893</v>
      </c>
    </row>
    <row r="68" spans="1:12" x14ac:dyDescent="0.25">
      <c r="A68">
        <v>10</v>
      </c>
      <c r="B68">
        <v>0.95</v>
      </c>
      <c r="C68">
        <v>0</v>
      </c>
      <c r="D68">
        <v>1309568</v>
      </c>
      <c r="E68">
        <v>342897.1606</v>
      </c>
      <c r="F68">
        <v>1374496.4480000001</v>
      </c>
      <c r="G68">
        <v>0</v>
      </c>
      <c r="H68">
        <v>3026962.05</v>
      </c>
      <c r="I68">
        <v>0</v>
      </c>
      <c r="J68">
        <v>60539241</v>
      </c>
      <c r="K68">
        <v>3026961.6090000002</v>
      </c>
      <c r="L68">
        <v>3026961.6090000002</v>
      </c>
    </row>
    <row r="69" spans="1:12" x14ac:dyDescent="0.25">
      <c r="A69">
        <v>10</v>
      </c>
      <c r="B69">
        <v>0.95</v>
      </c>
      <c r="C69">
        <v>5</v>
      </c>
      <c r="D69">
        <v>1178611.2</v>
      </c>
      <c r="E69">
        <v>313964.24089999998</v>
      </c>
      <c r="F69">
        <v>1274191.4480000001</v>
      </c>
      <c r="G69">
        <v>377072.5</v>
      </c>
      <c r="H69">
        <v>0</v>
      </c>
      <c r="I69">
        <v>3158008.62</v>
      </c>
      <c r="J69">
        <v>3158008.62</v>
      </c>
      <c r="K69">
        <v>3143839.389</v>
      </c>
      <c r="L69">
        <v>24826938.489999998</v>
      </c>
    </row>
    <row r="70" spans="1:12" x14ac:dyDescent="0.25">
      <c r="A70">
        <v>10</v>
      </c>
      <c r="B70">
        <v>0.95</v>
      </c>
      <c r="C70">
        <v>10</v>
      </c>
      <c r="D70">
        <v>1178611.2</v>
      </c>
      <c r="E70">
        <v>313964.24089999998</v>
      </c>
      <c r="F70">
        <v>1274191.4480000001</v>
      </c>
      <c r="G70">
        <v>377072.5</v>
      </c>
      <c r="H70">
        <v>0</v>
      </c>
      <c r="I70">
        <v>3158008.62</v>
      </c>
      <c r="J70">
        <v>3158008.62</v>
      </c>
      <c r="K70">
        <v>3143839.389</v>
      </c>
      <c r="L70">
        <v>46510037.590000004</v>
      </c>
    </row>
    <row r="71" spans="1:12" x14ac:dyDescent="0.25">
      <c r="A71">
        <v>10</v>
      </c>
      <c r="B71">
        <v>0.95</v>
      </c>
      <c r="C71">
        <v>50</v>
      </c>
      <c r="D71">
        <v>1178611.2</v>
      </c>
      <c r="E71">
        <v>313964.24089999998</v>
      </c>
      <c r="F71">
        <v>1274191.4480000001</v>
      </c>
      <c r="G71">
        <v>377072.5</v>
      </c>
      <c r="H71">
        <v>0</v>
      </c>
      <c r="I71">
        <v>3158008.62</v>
      </c>
      <c r="J71">
        <v>3158008.62</v>
      </c>
      <c r="K71">
        <v>3143839.389</v>
      </c>
      <c r="L71">
        <v>219974830.40000001</v>
      </c>
    </row>
    <row r="72" spans="1:12" x14ac:dyDescent="0.25">
      <c r="A72">
        <v>10</v>
      </c>
      <c r="B72">
        <v>0.95</v>
      </c>
      <c r="C72">
        <v>100</v>
      </c>
      <c r="D72">
        <v>1178611.2</v>
      </c>
      <c r="E72">
        <v>313964.24089999998</v>
      </c>
      <c r="F72">
        <v>1274191.4480000001</v>
      </c>
      <c r="G72">
        <v>377072.5</v>
      </c>
      <c r="H72">
        <v>0</v>
      </c>
      <c r="I72">
        <v>3158008.62</v>
      </c>
      <c r="J72">
        <v>3158008.62</v>
      </c>
      <c r="K72">
        <v>3143839.389</v>
      </c>
      <c r="L72">
        <v>436805821.39999998</v>
      </c>
    </row>
    <row r="73" spans="1:12" x14ac:dyDescent="0.25">
      <c r="A73">
        <v>10</v>
      </c>
      <c r="B73">
        <v>0.95</v>
      </c>
      <c r="C73">
        <v>1000</v>
      </c>
      <c r="D73">
        <v>1178611.2</v>
      </c>
      <c r="E73">
        <v>313964.24089999998</v>
      </c>
      <c r="F73">
        <v>1274191.4480000001</v>
      </c>
      <c r="G73">
        <v>377072.5</v>
      </c>
      <c r="H73">
        <v>0</v>
      </c>
      <c r="I73">
        <v>3158008.62</v>
      </c>
      <c r="J73">
        <v>3158008.62</v>
      </c>
      <c r="K73">
        <v>3143839.389</v>
      </c>
      <c r="L73">
        <v>4339763659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8397D4-9B4A-48C2-A200-A0CA2128D41A}">
  <dimension ref="A1:BX32"/>
  <sheetViews>
    <sheetView tabSelected="1" topLeftCell="S10" workbookViewId="0">
      <selection activeCell="AD21" sqref="AD21"/>
    </sheetView>
  </sheetViews>
  <sheetFormatPr baseColWidth="10" defaultRowHeight="15" x14ac:dyDescent="0.25"/>
  <sheetData>
    <row r="1" spans="1:76" x14ac:dyDescent="0.25">
      <c r="A1" s="17" t="s">
        <v>88</v>
      </c>
      <c r="B1" s="17" t="s">
        <v>89</v>
      </c>
      <c r="C1" s="17" t="s">
        <v>90</v>
      </c>
      <c r="D1" s="17" t="s">
        <v>91</v>
      </c>
      <c r="E1" s="17" t="s">
        <v>88</v>
      </c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 t="s">
        <v>89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 t="s">
        <v>90</v>
      </c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 t="s">
        <v>91</v>
      </c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</row>
    <row r="2" spans="1:76" x14ac:dyDescent="0.25">
      <c r="A2" s="17"/>
      <c r="B2" s="17"/>
      <c r="C2" s="17"/>
      <c r="D2" s="17"/>
      <c r="E2" s="17" t="s">
        <v>92</v>
      </c>
      <c r="F2" s="17"/>
      <c r="G2" s="17"/>
      <c r="H2" s="17"/>
      <c r="I2" s="17"/>
      <c r="J2" s="17"/>
      <c r="K2" s="17" t="s">
        <v>93</v>
      </c>
      <c r="L2" s="17"/>
      <c r="M2" s="17"/>
      <c r="N2" s="17"/>
      <c r="O2" s="17"/>
      <c r="P2" s="17"/>
      <c r="Q2" s="17" t="s">
        <v>94</v>
      </c>
      <c r="R2" s="17"/>
      <c r="S2" s="17"/>
      <c r="T2" s="17"/>
      <c r="U2" s="17"/>
      <c r="V2" s="17"/>
      <c r="W2" s="17" t="s">
        <v>92</v>
      </c>
      <c r="X2" s="17"/>
      <c r="Y2" s="17"/>
      <c r="Z2" s="17"/>
      <c r="AA2" s="17"/>
      <c r="AB2" s="17"/>
      <c r="AC2" s="17" t="s">
        <v>93</v>
      </c>
      <c r="AD2" s="17"/>
      <c r="AE2" s="17"/>
      <c r="AF2" s="17"/>
      <c r="AG2" s="17"/>
      <c r="AH2" s="17"/>
      <c r="AI2" s="17" t="s">
        <v>94</v>
      </c>
      <c r="AJ2" s="17"/>
      <c r="AK2" s="17"/>
      <c r="AL2" s="17"/>
      <c r="AM2" s="17"/>
      <c r="AN2" s="17"/>
      <c r="AO2" s="17" t="s">
        <v>92</v>
      </c>
      <c r="AP2" s="17"/>
      <c r="AQ2" s="17"/>
      <c r="AR2" s="17"/>
      <c r="AS2" s="17"/>
      <c r="AT2" s="17"/>
      <c r="AU2" s="17" t="s">
        <v>93</v>
      </c>
      <c r="AV2" s="17"/>
      <c r="AW2" s="17"/>
      <c r="AX2" s="17"/>
      <c r="AY2" s="17"/>
      <c r="AZ2" s="17"/>
      <c r="BA2" s="17" t="s">
        <v>94</v>
      </c>
      <c r="BB2" s="17"/>
      <c r="BC2" s="17"/>
      <c r="BD2" s="17"/>
      <c r="BE2" s="17"/>
      <c r="BF2" s="17"/>
      <c r="BG2" s="17" t="s">
        <v>92</v>
      </c>
      <c r="BH2" s="17"/>
      <c r="BI2" s="17"/>
      <c r="BJ2" s="17"/>
      <c r="BK2" s="17"/>
      <c r="BL2" s="17"/>
      <c r="BM2" s="17" t="s">
        <v>93</v>
      </c>
      <c r="BN2" s="17"/>
      <c r="BO2" s="17"/>
      <c r="BP2" s="17"/>
      <c r="BQ2" s="17"/>
      <c r="BR2" s="17"/>
      <c r="BS2" s="17" t="s">
        <v>94</v>
      </c>
      <c r="BT2" s="17"/>
      <c r="BU2" s="17"/>
      <c r="BV2" s="17"/>
      <c r="BW2" s="17"/>
      <c r="BX2" s="17"/>
    </row>
    <row r="3" spans="1:76" x14ac:dyDescent="0.25">
      <c r="A3" s="17"/>
      <c r="B3" s="17"/>
      <c r="C3" s="17"/>
      <c r="D3" s="17"/>
      <c r="E3" t="s">
        <v>95</v>
      </c>
      <c r="F3" t="s">
        <v>96</v>
      </c>
      <c r="G3" t="s">
        <v>97</v>
      </c>
      <c r="H3" t="s">
        <v>98</v>
      </c>
      <c r="I3" t="s">
        <v>99</v>
      </c>
      <c r="J3" t="s">
        <v>100</v>
      </c>
      <c r="K3" t="s">
        <v>95</v>
      </c>
      <c r="L3" t="s">
        <v>96</v>
      </c>
      <c r="M3" t="s">
        <v>97</v>
      </c>
      <c r="N3" t="s">
        <v>98</v>
      </c>
      <c r="O3" t="s">
        <v>99</v>
      </c>
      <c r="P3" t="s">
        <v>100</v>
      </c>
      <c r="Q3" t="s">
        <v>95</v>
      </c>
      <c r="R3" t="s">
        <v>96</v>
      </c>
      <c r="S3" t="s">
        <v>97</v>
      </c>
      <c r="T3" t="s">
        <v>98</v>
      </c>
      <c r="U3" t="s">
        <v>99</v>
      </c>
      <c r="V3" t="s">
        <v>100</v>
      </c>
      <c r="W3" t="s">
        <v>95</v>
      </c>
      <c r="X3" t="s">
        <v>96</v>
      </c>
      <c r="Y3" t="s">
        <v>97</v>
      </c>
      <c r="Z3" t="s">
        <v>98</v>
      </c>
      <c r="AA3" t="s">
        <v>99</v>
      </c>
      <c r="AB3" t="s">
        <v>100</v>
      </c>
      <c r="AC3" t="s">
        <v>95</v>
      </c>
      <c r="AD3" t="s">
        <v>96</v>
      </c>
      <c r="AE3" t="s">
        <v>97</v>
      </c>
      <c r="AF3" t="s">
        <v>98</v>
      </c>
      <c r="AG3" t="s">
        <v>99</v>
      </c>
      <c r="AH3" t="s">
        <v>100</v>
      </c>
      <c r="AI3" t="s">
        <v>95</v>
      </c>
      <c r="AJ3" t="s">
        <v>96</v>
      </c>
      <c r="AK3" t="s">
        <v>97</v>
      </c>
      <c r="AL3" t="s">
        <v>98</v>
      </c>
      <c r="AM3" t="s">
        <v>99</v>
      </c>
      <c r="AN3" t="s">
        <v>100</v>
      </c>
      <c r="AO3" t="s">
        <v>95</v>
      </c>
      <c r="AP3" t="s">
        <v>96</v>
      </c>
      <c r="AQ3" t="s">
        <v>97</v>
      </c>
      <c r="AR3" t="s">
        <v>98</v>
      </c>
      <c r="AS3" t="s">
        <v>99</v>
      </c>
      <c r="AT3" t="s">
        <v>100</v>
      </c>
      <c r="AU3" t="s">
        <v>95</v>
      </c>
      <c r="AV3" t="s">
        <v>96</v>
      </c>
      <c r="AW3" t="s">
        <v>97</v>
      </c>
      <c r="AX3" t="s">
        <v>98</v>
      </c>
      <c r="AY3" t="s">
        <v>99</v>
      </c>
      <c r="AZ3" t="s">
        <v>100</v>
      </c>
      <c r="BA3" t="s">
        <v>95</v>
      </c>
      <c r="BB3" t="s">
        <v>96</v>
      </c>
      <c r="BC3" t="s">
        <v>97</v>
      </c>
      <c r="BD3" t="s">
        <v>98</v>
      </c>
      <c r="BE3" t="s">
        <v>99</v>
      </c>
      <c r="BF3" t="s">
        <v>100</v>
      </c>
      <c r="BG3" t="s">
        <v>95</v>
      </c>
      <c r="BH3" t="s">
        <v>96</v>
      </c>
      <c r="BI3" t="s">
        <v>97</v>
      </c>
      <c r="BJ3" t="s">
        <v>98</v>
      </c>
      <c r="BK3" t="s">
        <v>99</v>
      </c>
      <c r="BL3" t="s">
        <v>100</v>
      </c>
      <c r="BM3" t="s">
        <v>95</v>
      </c>
      <c r="BN3" t="s">
        <v>96</v>
      </c>
      <c r="BO3" t="s">
        <v>97</v>
      </c>
      <c r="BP3" t="s">
        <v>98</v>
      </c>
      <c r="BQ3" t="s">
        <v>99</v>
      </c>
      <c r="BR3" t="s">
        <v>100</v>
      </c>
      <c r="BS3" t="s">
        <v>95</v>
      </c>
      <c r="BT3" t="s">
        <v>96</v>
      </c>
      <c r="BU3" t="s">
        <v>97</v>
      </c>
      <c r="BV3" t="s">
        <v>98</v>
      </c>
      <c r="BW3" t="s">
        <v>99</v>
      </c>
      <c r="BX3" t="s">
        <v>100</v>
      </c>
    </row>
    <row r="4" spans="1:76" x14ac:dyDescent="0.25">
      <c r="A4">
        <v>1</v>
      </c>
      <c r="B4">
        <v>1</v>
      </c>
      <c r="C4">
        <v>1</v>
      </c>
      <c r="E4" s="9">
        <v>1</v>
      </c>
      <c r="F4" s="9">
        <v>1</v>
      </c>
      <c r="G4" s="9">
        <v>1</v>
      </c>
      <c r="H4" s="9">
        <v>1</v>
      </c>
      <c r="I4" s="9">
        <v>1</v>
      </c>
      <c r="J4" s="9">
        <v>1</v>
      </c>
      <c r="K4" s="9">
        <v>1</v>
      </c>
      <c r="L4" s="9">
        <v>1</v>
      </c>
      <c r="M4" s="9">
        <v>1</v>
      </c>
      <c r="N4" s="9">
        <v>1</v>
      </c>
      <c r="O4" s="9">
        <v>1</v>
      </c>
      <c r="P4" s="10">
        <v>1</v>
      </c>
      <c r="Q4" s="9">
        <v>1</v>
      </c>
      <c r="R4" s="9">
        <v>1</v>
      </c>
      <c r="S4" s="9">
        <v>1</v>
      </c>
      <c r="T4" s="9">
        <v>1</v>
      </c>
      <c r="U4" s="9">
        <v>1</v>
      </c>
      <c r="V4" s="10">
        <v>1</v>
      </c>
      <c r="W4">
        <v>1</v>
      </c>
      <c r="X4">
        <v>1</v>
      </c>
      <c r="Y4">
        <v>1</v>
      </c>
      <c r="Z4">
        <v>1</v>
      </c>
      <c r="AA4">
        <v>1</v>
      </c>
      <c r="AB4">
        <v>1</v>
      </c>
      <c r="AC4">
        <v>1</v>
      </c>
      <c r="AD4">
        <v>1</v>
      </c>
      <c r="AE4">
        <v>1</v>
      </c>
      <c r="AF4">
        <v>1</v>
      </c>
      <c r="AG4">
        <v>1</v>
      </c>
      <c r="AH4">
        <v>1</v>
      </c>
      <c r="AI4">
        <v>1</v>
      </c>
      <c r="AJ4">
        <v>1</v>
      </c>
      <c r="AK4">
        <v>1</v>
      </c>
      <c r="AL4">
        <v>1</v>
      </c>
      <c r="AM4">
        <v>1</v>
      </c>
      <c r="AN4">
        <v>1</v>
      </c>
      <c r="AO4">
        <v>1</v>
      </c>
      <c r="AP4">
        <v>1</v>
      </c>
      <c r="AQ4">
        <v>1</v>
      </c>
      <c r="AR4">
        <v>1</v>
      </c>
      <c r="AS4">
        <v>1</v>
      </c>
      <c r="AT4">
        <v>1</v>
      </c>
      <c r="AU4">
        <v>1</v>
      </c>
      <c r="AV4">
        <v>1</v>
      </c>
      <c r="AW4">
        <v>1</v>
      </c>
      <c r="AX4">
        <v>1</v>
      </c>
      <c r="AY4">
        <v>1</v>
      </c>
      <c r="AZ4">
        <v>1</v>
      </c>
      <c r="BA4">
        <v>1</v>
      </c>
      <c r="BB4">
        <v>1</v>
      </c>
      <c r="BC4">
        <v>1</v>
      </c>
      <c r="BD4">
        <v>1</v>
      </c>
      <c r="BE4">
        <v>1</v>
      </c>
      <c r="BF4">
        <v>1</v>
      </c>
    </row>
    <row r="5" spans="1:76" x14ac:dyDescent="0.25">
      <c r="A5">
        <v>2</v>
      </c>
      <c r="B5">
        <v>2</v>
      </c>
      <c r="C5">
        <v>2</v>
      </c>
      <c r="D5">
        <v>2</v>
      </c>
      <c r="E5" s="12">
        <v>2</v>
      </c>
      <c r="F5" s="12">
        <v>2</v>
      </c>
      <c r="G5" s="12">
        <v>2</v>
      </c>
      <c r="H5" s="12">
        <v>2</v>
      </c>
      <c r="I5" s="12">
        <v>2</v>
      </c>
      <c r="J5" s="12">
        <v>2</v>
      </c>
      <c r="K5" s="12">
        <v>2</v>
      </c>
      <c r="L5" s="12">
        <v>2</v>
      </c>
      <c r="M5" s="12">
        <v>2</v>
      </c>
      <c r="N5" s="12">
        <v>2</v>
      </c>
      <c r="O5" s="12">
        <v>2</v>
      </c>
      <c r="P5" s="13">
        <v>2</v>
      </c>
      <c r="Q5" s="12">
        <v>2</v>
      </c>
      <c r="R5" s="12">
        <v>2</v>
      </c>
      <c r="S5" s="12">
        <v>2</v>
      </c>
      <c r="T5" s="12">
        <v>2</v>
      </c>
      <c r="U5" s="12">
        <v>2</v>
      </c>
      <c r="V5" s="13">
        <v>2</v>
      </c>
      <c r="W5">
        <v>2</v>
      </c>
      <c r="X5">
        <v>2</v>
      </c>
      <c r="Y5">
        <v>2</v>
      </c>
      <c r="Z5">
        <v>2</v>
      </c>
      <c r="AA5">
        <v>2</v>
      </c>
      <c r="AB5">
        <v>2</v>
      </c>
      <c r="AC5">
        <v>2</v>
      </c>
      <c r="AD5">
        <v>2</v>
      </c>
      <c r="AE5">
        <v>2</v>
      </c>
      <c r="AF5">
        <v>2</v>
      </c>
      <c r="AG5">
        <v>2</v>
      </c>
      <c r="AH5">
        <v>2</v>
      </c>
      <c r="AI5">
        <v>2</v>
      </c>
      <c r="AJ5">
        <v>2</v>
      </c>
      <c r="AK5">
        <v>2</v>
      </c>
      <c r="AL5">
        <v>2</v>
      </c>
      <c r="AM5">
        <v>2</v>
      </c>
      <c r="AN5">
        <v>2</v>
      </c>
      <c r="AO5">
        <v>2</v>
      </c>
      <c r="AP5">
        <v>2</v>
      </c>
      <c r="AQ5">
        <v>2</v>
      </c>
      <c r="AR5">
        <v>2</v>
      </c>
      <c r="AS5">
        <v>2</v>
      </c>
      <c r="AT5">
        <v>2</v>
      </c>
      <c r="AU5">
        <v>2</v>
      </c>
      <c r="AV5">
        <v>2</v>
      </c>
      <c r="AW5">
        <v>2</v>
      </c>
      <c r="AX5">
        <v>2</v>
      </c>
      <c r="AY5">
        <v>2</v>
      </c>
      <c r="AZ5">
        <v>2</v>
      </c>
      <c r="BA5">
        <v>2</v>
      </c>
      <c r="BB5">
        <v>2</v>
      </c>
      <c r="BC5">
        <v>2</v>
      </c>
      <c r="BD5">
        <v>2</v>
      </c>
      <c r="BE5">
        <v>2</v>
      </c>
      <c r="BF5">
        <v>2</v>
      </c>
      <c r="BG5">
        <v>2</v>
      </c>
      <c r="BH5">
        <v>2</v>
      </c>
      <c r="BI5">
        <v>2</v>
      </c>
      <c r="BJ5">
        <v>2</v>
      </c>
      <c r="BK5">
        <v>2</v>
      </c>
      <c r="BL5">
        <v>2</v>
      </c>
      <c r="BM5">
        <v>2</v>
      </c>
      <c r="BN5">
        <v>2</v>
      </c>
      <c r="BO5">
        <v>2</v>
      </c>
      <c r="BP5">
        <v>2</v>
      </c>
      <c r="BQ5">
        <v>2</v>
      </c>
      <c r="BR5">
        <v>2</v>
      </c>
      <c r="BS5">
        <v>2</v>
      </c>
      <c r="BT5">
        <v>2</v>
      </c>
      <c r="BU5">
        <v>2</v>
      </c>
      <c r="BV5">
        <v>2</v>
      </c>
      <c r="BW5">
        <v>2</v>
      </c>
      <c r="BX5">
        <v>2</v>
      </c>
    </row>
    <row r="6" spans="1:76" x14ac:dyDescent="0.25">
      <c r="A6">
        <v>6</v>
      </c>
    </row>
    <row r="7" spans="1:76" x14ac:dyDescent="0.25">
      <c r="A7">
        <v>8</v>
      </c>
    </row>
    <row r="8" spans="1:76" x14ac:dyDescent="0.25">
      <c r="A8">
        <v>23</v>
      </c>
    </row>
    <row r="9" spans="1:76" x14ac:dyDescent="0.25">
      <c r="A9">
        <v>25</v>
      </c>
      <c r="D9">
        <v>25</v>
      </c>
      <c r="BG9">
        <v>25</v>
      </c>
      <c r="BH9">
        <v>25</v>
      </c>
      <c r="BI9">
        <v>25</v>
      </c>
      <c r="BJ9">
        <v>25</v>
      </c>
      <c r="BK9">
        <v>25</v>
      </c>
      <c r="BL9">
        <v>25</v>
      </c>
      <c r="BM9">
        <v>25</v>
      </c>
      <c r="BN9">
        <v>25</v>
      </c>
      <c r="BO9">
        <v>25</v>
      </c>
      <c r="BP9">
        <v>25</v>
      </c>
      <c r="BQ9">
        <v>25</v>
      </c>
      <c r="BR9">
        <v>25</v>
      </c>
      <c r="BS9">
        <v>25</v>
      </c>
      <c r="BT9">
        <v>25</v>
      </c>
      <c r="BU9">
        <v>25</v>
      </c>
      <c r="BV9">
        <v>25</v>
      </c>
      <c r="BW9">
        <v>25</v>
      </c>
      <c r="BX9">
        <v>25</v>
      </c>
    </row>
    <row r="10" spans="1:76" x14ac:dyDescent="0.25">
      <c r="C10">
        <v>32</v>
      </c>
      <c r="AO10">
        <v>32</v>
      </c>
      <c r="AP10">
        <v>32</v>
      </c>
      <c r="AQ10">
        <v>32</v>
      </c>
      <c r="AR10">
        <v>32</v>
      </c>
      <c r="AS10">
        <v>32</v>
      </c>
      <c r="AT10">
        <v>32</v>
      </c>
      <c r="AU10">
        <v>32</v>
      </c>
      <c r="AV10">
        <v>32</v>
      </c>
      <c r="AW10">
        <v>32</v>
      </c>
      <c r="AX10">
        <v>32</v>
      </c>
      <c r="AY10">
        <v>32</v>
      </c>
      <c r="AZ10">
        <v>32</v>
      </c>
      <c r="BA10">
        <v>32</v>
      </c>
      <c r="BB10">
        <v>32</v>
      </c>
      <c r="BC10">
        <v>32</v>
      </c>
      <c r="BD10">
        <v>32</v>
      </c>
      <c r="BE10">
        <v>32</v>
      </c>
      <c r="BF10">
        <v>32</v>
      </c>
    </row>
    <row r="11" spans="1:76" x14ac:dyDescent="0.25">
      <c r="D11">
        <v>33</v>
      </c>
      <c r="BG11">
        <v>33</v>
      </c>
      <c r="BH11">
        <v>33</v>
      </c>
      <c r="BI11">
        <v>33</v>
      </c>
      <c r="BJ11">
        <v>33</v>
      </c>
      <c r="BK11">
        <v>33</v>
      </c>
      <c r="BL11">
        <v>33</v>
      </c>
      <c r="BM11">
        <v>33</v>
      </c>
      <c r="BN11">
        <v>33</v>
      </c>
      <c r="BO11">
        <v>33</v>
      </c>
      <c r="BP11">
        <v>33</v>
      </c>
      <c r="BQ11">
        <v>33</v>
      </c>
      <c r="BR11">
        <v>33</v>
      </c>
      <c r="BS11">
        <v>33</v>
      </c>
      <c r="BT11">
        <v>33</v>
      </c>
      <c r="BU11">
        <v>33</v>
      </c>
      <c r="BV11">
        <v>33</v>
      </c>
      <c r="BW11">
        <v>33</v>
      </c>
      <c r="BX11">
        <v>33</v>
      </c>
    </row>
    <row r="12" spans="1:76" x14ac:dyDescent="0.25">
      <c r="B12">
        <v>50</v>
      </c>
      <c r="C12">
        <v>50</v>
      </c>
      <c r="W12">
        <v>50</v>
      </c>
      <c r="X12">
        <v>50</v>
      </c>
      <c r="Y12">
        <v>50</v>
      </c>
      <c r="Z12">
        <v>50</v>
      </c>
      <c r="AA12">
        <v>50</v>
      </c>
      <c r="AB12">
        <v>50</v>
      </c>
      <c r="AC12">
        <v>50</v>
      </c>
      <c r="AD12">
        <v>50</v>
      </c>
      <c r="AE12">
        <v>50</v>
      </c>
      <c r="AF12">
        <v>50</v>
      </c>
      <c r="AG12">
        <v>50</v>
      </c>
      <c r="AH12">
        <v>50</v>
      </c>
      <c r="AI12">
        <v>50</v>
      </c>
      <c r="AO12">
        <v>50</v>
      </c>
      <c r="AP12">
        <v>50</v>
      </c>
      <c r="AQ12">
        <v>50</v>
      </c>
      <c r="AR12">
        <v>50</v>
      </c>
      <c r="AS12">
        <v>50</v>
      </c>
      <c r="AT12">
        <v>50</v>
      </c>
      <c r="AU12">
        <v>50</v>
      </c>
      <c r="AV12">
        <v>50</v>
      </c>
      <c r="AW12">
        <v>50</v>
      </c>
      <c r="AX12">
        <v>50</v>
      </c>
      <c r="AY12">
        <v>50</v>
      </c>
      <c r="AZ12">
        <v>50</v>
      </c>
      <c r="BA12">
        <v>50</v>
      </c>
      <c r="BB12">
        <v>50</v>
      </c>
      <c r="BC12">
        <v>50</v>
      </c>
      <c r="BD12">
        <v>50</v>
      </c>
      <c r="BE12">
        <v>50</v>
      </c>
      <c r="BF12">
        <v>50</v>
      </c>
    </row>
    <row r="13" spans="1:76" x14ac:dyDescent="0.25">
      <c r="A13">
        <v>64</v>
      </c>
      <c r="N13" s="9">
        <v>64</v>
      </c>
      <c r="O13" s="9">
        <v>64</v>
      </c>
      <c r="P13" s="10">
        <v>64</v>
      </c>
    </row>
    <row r="14" spans="1:76" x14ac:dyDescent="0.25">
      <c r="A14">
        <v>69</v>
      </c>
      <c r="B14">
        <v>69</v>
      </c>
      <c r="C14">
        <v>69</v>
      </c>
      <c r="E14" s="9">
        <v>69</v>
      </c>
      <c r="F14" s="9">
        <v>69</v>
      </c>
      <c r="G14" s="9">
        <v>69</v>
      </c>
      <c r="H14" s="9">
        <v>69</v>
      </c>
      <c r="I14" s="9">
        <v>69</v>
      </c>
      <c r="J14" s="9">
        <v>69</v>
      </c>
      <c r="K14" s="9">
        <v>69</v>
      </c>
      <c r="L14" s="9">
        <v>69</v>
      </c>
      <c r="M14" s="9">
        <v>69</v>
      </c>
      <c r="Q14" s="9">
        <v>69</v>
      </c>
      <c r="R14" s="9">
        <v>69</v>
      </c>
      <c r="S14" s="9">
        <v>69</v>
      </c>
      <c r="T14" s="9">
        <v>69</v>
      </c>
      <c r="U14" s="9">
        <v>69</v>
      </c>
      <c r="V14" s="10">
        <v>69</v>
      </c>
      <c r="W14">
        <v>69</v>
      </c>
      <c r="X14">
        <v>69</v>
      </c>
      <c r="Y14">
        <v>69</v>
      </c>
      <c r="Z14">
        <v>69</v>
      </c>
      <c r="AA14">
        <v>69</v>
      </c>
      <c r="AB14">
        <v>69</v>
      </c>
      <c r="AC14">
        <v>69</v>
      </c>
      <c r="AD14">
        <v>69</v>
      </c>
      <c r="AE14">
        <v>69</v>
      </c>
      <c r="AF14">
        <v>69</v>
      </c>
      <c r="AG14">
        <v>69</v>
      </c>
      <c r="AH14">
        <v>69</v>
      </c>
      <c r="AI14">
        <v>69</v>
      </c>
      <c r="AJ14">
        <v>69</v>
      </c>
      <c r="AK14">
        <v>69</v>
      </c>
      <c r="AL14">
        <v>69</v>
      </c>
      <c r="AM14">
        <v>69</v>
      </c>
      <c r="AN14">
        <v>69</v>
      </c>
      <c r="AO14">
        <v>69</v>
      </c>
      <c r="AP14">
        <v>69</v>
      </c>
      <c r="AQ14">
        <v>69</v>
      </c>
      <c r="AR14">
        <v>69</v>
      </c>
      <c r="AS14">
        <v>69</v>
      </c>
      <c r="AT14">
        <v>69</v>
      </c>
      <c r="AU14">
        <v>69</v>
      </c>
      <c r="AV14">
        <v>69</v>
      </c>
      <c r="AW14">
        <v>69</v>
      </c>
      <c r="AX14">
        <v>69</v>
      </c>
      <c r="AY14">
        <v>69</v>
      </c>
      <c r="AZ14">
        <v>69</v>
      </c>
      <c r="BA14">
        <v>69</v>
      </c>
      <c r="BB14">
        <v>69</v>
      </c>
      <c r="BC14">
        <v>69</v>
      </c>
      <c r="BD14">
        <v>69</v>
      </c>
      <c r="BE14">
        <v>69</v>
      </c>
      <c r="BF14">
        <v>69</v>
      </c>
    </row>
    <row r="15" spans="1:76" x14ac:dyDescent="0.25">
      <c r="B15">
        <v>74</v>
      </c>
      <c r="W15">
        <v>74</v>
      </c>
      <c r="X15">
        <v>74</v>
      </c>
      <c r="Y15">
        <v>74</v>
      </c>
      <c r="Z15">
        <v>74</v>
      </c>
      <c r="AA15">
        <v>74</v>
      </c>
      <c r="AB15">
        <v>74</v>
      </c>
      <c r="AC15">
        <v>74</v>
      </c>
      <c r="AD15">
        <v>74</v>
      </c>
      <c r="AE15">
        <v>74</v>
      </c>
      <c r="AF15">
        <v>74</v>
      </c>
      <c r="AG15">
        <v>74</v>
      </c>
      <c r="AH15">
        <v>74</v>
      </c>
      <c r="AI15">
        <v>74</v>
      </c>
      <c r="AJ15">
        <v>74</v>
      </c>
      <c r="AK15">
        <v>74</v>
      </c>
      <c r="AL15">
        <v>74</v>
      </c>
      <c r="AM15">
        <v>74</v>
      </c>
      <c r="AN15">
        <v>74</v>
      </c>
    </row>
    <row r="16" spans="1:76" x14ac:dyDescent="0.25">
      <c r="D16">
        <v>78</v>
      </c>
      <c r="BG16">
        <v>78</v>
      </c>
      <c r="BH16">
        <v>78</v>
      </c>
      <c r="BI16">
        <v>78</v>
      </c>
      <c r="BJ16">
        <v>78</v>
      </c>
      <c r="BK16">
        <v>78</v>
      </c>
      <c r="BL16">
        <v>78</v>
      </c>
      <c r="BM16">
        <v>78</v>
      </c>
      <c r="BN16">
        <v>78</v>
      </c>
      <c r="BO16">
        <v>78</v>
      </c>
      <c r="BP16">
        <v>78</v>
      </c>
      <c r="BQ16">
        <v>78</v>
      </c>
      <c r="BR16">
        <v>78</v>
      </c>
      <c r="BS16">
        <v>78</v>
      </c>
      <c r="BT16">
        <v>78</v>
      </c>
      <c r="BU16">
        <v>78</v>
      </c>
      <c r="BV16">
        <v>78</v>
      </c>
      <c r="BW16">
        <v>78</v>
      </c>
      <c r="BX16">
        <v>78</v>
      </c>
    </row>
    <row r="17" spans="1:76" x14ac:dyDescent="0.25">
      <c r="A17">
        <v>86</v>
      </c>
      <c r="E17" s="12">
        <v>86</v>
      </c>
      <c r="F17" s="12">
        <v>86</v>
      </c>
      <c r="G17" s="12">
        <v>86</v>
      </c>
      <c r="H17" s="12">
        <v>86</v>
      </c>
      <c r="I17" s="12">
        <v>86</v>
      </c>
      <c r="J17" s="12">
        <v>86</v>
      </c>
      <c r="K17" s="12">
        <v>86</v>
      </c>
      <c r="L17" s="12">
        <v>86</v>
      </c>
      <c r="M17" s="12">
        <v>86</v>
      </c>
      <c r="N17" s="12">
        <v>86</v>
      </c>
      <c r="O17" s="12">
        <v>86</v>
      </c>
      <c r="P17" s="13">
        <v>86</v>
      </c>
      <c r="Q17" s="12">
        <v>86</v>
      </c>
      <c r="R17" s="12">
        <v>86</v>
      </c>
      <c r="S17" s="12">
        <v>86</v>
      </c>
      <c r="T17" s="12">
        <v>86</v>
      </c>
      <c r="U17" s="12">
        <v>86</v>
      </c>
      <c r="V17" s="13">
        <v>86</v>
      </c>
    </row>
    <row r="18" spans="1:76" x14ac:dyDescent="0.25">
      <c r="A18">
        <v>89</v>
      </c>
      <c r="B18">
        <v>89</v>
      </c>
      <c r="AK18">
        <v>89</v>
      </c>
    </row>
    <row r="19" spans="1:76" x14ac:dyDescent="0.25">
      <c r="A19">
        <v>92</v>
      </c>
      <c r="B19">
        <v>92</v>
      </c>
      <c r="E19" s="9">
        <v>92</v>
      </c>
      <c r="F19" s="9">
        <v>92</v>
      </c>
      <c r="G19" s="9">
        <v>92</v>
      </c>
      <c r="H19" s="9">
        <v>92</v>
      </c>
      <c r="I19" s="9">
        <v>92</v>
      </c>
      <c r="J19" s="9">
        <v>92</v>
      </c>
      <c r="K19" s="9">
        <v>92</v>
      </c>
      <c r="L19" s="9">
        <v>92</v>
      </c>
      <c r="M19" s="9">
        <v>92</v>
      </c>
      <c r="N19" s="9">
        <v>92</v>
      </c>
      <c r="O19" s="9">
        <v>92</v>
      </c>
      <c r="P19" s="10">
        <v>92</v>
      </c>
      <c r="Q19" s="9">
        <v>92</v>
      </c>
      <c r="W19">
        <v>92</v>
      </c>
      <c r="X19">
        <v>92</v>
      </c>
      <c r="Y19">
        <v>92</v>
      </c>
      <c r="Z19">
        <v>92</v>
      </c>
      <c r="AA19">
        <v>92</v>
      </c>
      <c r="AB19">
        <v>92</v>
      </c>
      <c r="AC19">
        <v>92</v>
      </c>
      <c r="AD19">
        <v>92</v>
      </c>
      <c r="AE19">
        <v>92</v>
      </c>
      <c r="AF19">
        <v>92</v>
      </c>
      <c r="AG19">
        <v>92</v>
      </c>
      <c r="AH19">
        <v>92</v>
      </c>
      <c r="AI19">
        <v>92</v>
      </c>
    </row>
    <row r="20" spans="1:76" x14ac:dyDescent="0.25">
      <c r="A20">
        <v>93</v>
      </c>
      <c r="B20">
        <v>93</v>
      </c>
      <c r="R20" s="9">
        <v>93</v>
      </c>
      <c r="S20" s="9">
        <v>93</v>
      </c>
      <c r="T20" s="9">
        <v>93</v>
      </c>
      <c r="U20" s="9">
        <v>93</v>
      </c>
      <c r="V20" s="10">
        <v>93</v>
      </c>
      <c r="AJ20">
        <v>93</v>
      </c>
      <c r="AK20">
        <v>93</v>
      </c>
      <c r="AL20">
        <v>93</v>
      </c>
      <c r="AM20">
        <v>93</v>
      </c>
      <c r="AN20">
        <v>93</v>
      </c>
    </row>
    <row r="21" spans="1:76" x14ac:dyDescent="0.25">
      <c r="B21">
        <v>101</v>
      </c>
      <c r="C21">
        <v>101</v>
      </c>
      <c r="AJ21">
        <v>101</v>
      </c>
      <c r="AK21">
        <v>101</v>
      </c>
      <c r="AL21">
        <v>101</v>
      </c>
      <c r="AM21">
        <v>101</v>
      </c>
      <c r="AN21">
        <v>101</v>
      </c>
    </row>
    <row r="22" spans="1:76" x14ac:dyDescent="0.25">
      <c r="A22">
        <v>106</v>
      </c>
    </row>
    <row r="23" spans="1:76" x14ac:dyDescent="0.25">
      <c r="A23">
        <v>107</v>
      </c>
    </row>
    <row r="24" spans="1:76" x14ac:dyDescent="0.25">
      <c r="C24">
        <v>111</v>
      </c>
      <c r="D24">
        <v>111</v>
      </c>
      <c r="AO24">
        <v>111</v>
      </c>
      <c r="AP24">
        <v>111</v>
      </c>
      <c r="AQ24">
        <v>111</v>
      </c>
      <c r="AR24">
        <v>111</v>
      </c>
      <c r="AS24">
        <v>111</v>
      </c>
      <c r="AT24">
        <v>111</v>
      </c>
      <c r="AU24">
        <v>111</v>
      </c>
      <c r="AV24">
        <v>111</v>
      </c>
      <c r="AW24">
        <v>111</v>
      </c>
      <c r="AX24">
        <v>111</v>
      </c>
      <c r="AY24">
        <v>111</v>
      </c>
      <c r="AZ24">
        <v>111</v>
      </c>
      <c r="BA24">
        <v>111</v>
      </c>
      <c r="BB24">
        <v>111</v>
      </c>
      <c r="BC24">
        <v>111</v>
      </c>
      <c r="BD24">
        <v>111</v>
      </c>
      <c r="BE24">
        <v>111</v>
      </c>
      <c r="BF24">
        <v>111</v>
      </c>
      <c r="BG24">
        <v>111</v>
      </c>
      <c r="BH24">
        <v>111</v>
      </c>
      <c r="BI24">
        <v>111</v>
      </c>
      <c r="BJ24">
        <v>111</v>
      </c>
      <c r="BK24">
        <v>111</v>
      </c>
      <c r="BL24">
        <v>111</v>
      </c>
      <c r="BM24">
        <v>111</v>
      </c>
      <c r="BN24">
        <v>111</v>
      </c>
      <c r="BO24">
        <v>111</v>
      </c>
      <c r="BP24">
        <v>111</v>
      </c>
      <c r="BQ24">
        <v>111</v>
      </c>
      <c r="BR24">
        <v>111</v>
      </c>
      <c r="BS24">
        <v>111</v>
      </c>
      <c r="BT24">
        <v>111</v>
      </c>
      <c r="BU24">
        <v>111</v>
      </c>
      <c r="BV24">
        <v>111</v>
      </c>
      <c r="BW24">
        <v>111</v>
      </c>
      <c r="BX24">
        <v>111</v>
      </c>
    </row>
    <row r="25" spans="1:76" x14ac:dyDescent="0.25">
      <c r="C25">
        <v>112</v>
      </c>
    </row>
    <row r="26" spans="1:76" x14ac:dyDescent="0.25">
      <c r="B26">
        <v>139</v>
      </c>
    </row>
    <row r="27" spans="1:76" x14ac:dyDescent="0.25">
      <c r="A27">
        <v>155</v>
      </c>
      <c r="B27">
        <v>155</v>
      </c>
      <c r="C27">
        <v>155</v>
      </c>
      <c r="D27">
        <v>155</v>
      </c>
      <c r="E27" s="12">
        <v>155</v>
      </c>
      <c r="F27" s="12">
        <v>155</v>
      </c>
      <c r="G27" s="12">
        <v>155</v>
      </c>
      <c r="H27" s="12">
        <v>155</v>
      </c>
      <c r="I27" s="12">
        <v>155</v>
      </c>
      <c r="J27" s="12">
        <v>155</v>
      </c>
      <c r="K27" s="12">
        <v>155</v>
      </c>
      <c r="L27" s="12">
        <v>155</v>
      </c>
      <c r="M27" s="12">
        <v>155</v>
      </c>
      <c r="N27" s="12">
        <v>155</v>
      </c>
      <c r="O27" s="12">
        <v>155</v>
      </c>
      <c r="P27" s="13">
        <v>155</v>
      </c>
      <c r="Q27" s="12">
        <v>155</v>
      </c>
      <c r="R27" s="12">
        <v>155</v>
      </c>
      <c r="S27" s="12">
        <v>155</v>
      </c>
      <c r="T27" s="12">
        <v>155</v>
      </c>
      <c r="U27" s="12">
        <v>155</v>
      </c>
      <c r="V27" s="13">
        <v>155</v>
      </c>
      <c r="W27">
        <v>155</v>
      </c>
      <c r="X27">
        <v>155</v>
      </c>
      <c r="Y27">
        <v>155</v>
      </c>
      <c r="Z27">
        <v>155</v>
      </c>
      <c r="AA27">
        <v>155</v>
      </c>
      <c r="AB27">
        <v>155</v>
      </c>
      <c r="AC27">
        <v>155</v>
      </c>
      <c r="AD27">
        <v>155</v>
      </c>
      <c r="AE27">
        <v>155</v>
      </c>
      <c r="AF27">
        <v>155</v>
      </c>
      <c r="AG27">
        <v>155</v>
      </c>
      <c r="AH27">
        <v>155</v>
      </c>
      <c r="AI27">
        <v>155</v>
      </c>
      <c r="AJ27">
        <v>155</v>
      </c>
      <c r="AK27">
        <v>155</v>
      </c>
      <c r="AL27">
        <v>155</v>
      </c>
      <c r="AM27">
        <v>155</v>
      </c>
      <c r="AN27">
        <v>155</v>
      </c>
      <c r="AO27">
        <v>155</v>
      </c>
      <c r="AP27">
        <v>155</v>
      </c>
      <c r="AQ27">
        <v>155</v>
      </c>
      <c r="AR27">
        <v>155</v>
      </c>
      <c r="AS27">
        <v>155</v>
      </c>
      <c r="AT27">
        <v>155</v>
      </c>
      <c r="AU27">
        <v>155</v>
      </c>
      <c r="AV27">
        <v>155</v>
      </c>
      <c r="AW27">
        <v>155</v>
      </c>
      <c r="AX27">
        <v>155</v>
      </c>
      <c r="AY27">
        <v>155</v>
      </c>
      <c r="AZ27">
        <v>155</v>
      </c>
      <c r="BA27">
        <v>155</v>
      </c>
      <c r="BB27">
        <v>155</v>
      </c>
      <c r="BC27">
        <v>155</v>
      </c>
      <c r="BD27">
        <v>155</v>
      </c>
      <c r="BE27">
        <v>155</v>
      </c>
      <c r="BF27">
        <v>155</v>
      </c>
      <c r="BG27">
        <v>155</v>
      </c>
      <c r="BH27">
        <v>155</v>
      </c>
      <c r="BI27">
        <v>155</v>
      </c>
      <c r="BJ27">
        <v>155</v>
      </c>
      <c r="BK27">
        <v>155</v>
      </c>
      <c r="BL27">
        <v>155</v>
      </c>
      <c r="BM27">
        <v>155</v>
      </c>
      <c r="BN27">
        <v>155</v>
      </c>
      <c r="BO27">
        <v>155</v>
      </c>
      <c r="BP27">
        <v>155</v>
      </c>
      <c r="BQ27">
        <v>155</v>
      </c>
      <c r="BR27">
        <v>155</v>
      </c>
      <c r="BS27">
        <v>155</v>
      </c>
      <c r="BT27">
        <v>155</v>
      </c>
      <c r="BU27">
        <v>155</v>
      </c>
      <c r="BV27">
        <v>155</v>
      </c>
      <c r="BW27">
        <v>155</v>
      </c>
      <c r="BX27">
        <v>155</v>
      </c>
    </row>
    <row r="28" spans="1:76" x14ac:dyDescent="0.25">
      <c r="A28">
        <v>156</v>
      </c>
      <c r="D28">
        <v>156</v>
      </c>
      <c r="E28" s="9">
        <v>156</v>
      </c>
      <c r="F28" s="9">
        <v>156</v>
      </c>
      <c r="G28" s="9">
        <v>156</v>
      </c>
      <c r="H28" s="9">
        <v>156</v>
      </c>
      <c r="I28" s="9">
        <v>156</v>
      </c>
      <c r="J28" s="9">
        <v>156</v>
      </c>
      <c r="K28" s="9">
        <v>156</v>
      </c>
      <c r="L28" s="9">
        <v>156</v>
      </c>
      <c r="M28" s="9">
        <v>156</v>
      </c>
      <c r="N28" s="9">
        <v>156</v>
      </c>
      <c r="O28" s="9">
        <v>156</v>
      </c>
      <c r="P28" s="10">
        <v>156</v>
      </c>
      <c r="Q28" s="9">
        <v>156</v>
      </c>
      <c r="R28" s="9">
        <v>156</v>
      </c>
      <c r="S28" s="9">
        <v>156</v>
      </c>
      <c r="T28" s="9">
        <v>156</v>
      </c>
      <c r="U28" s="9">
        <v>156</v>
      </c>
      <c r="V28" s="10">
        <v>156</v>
      </c>
      <c r="BG28">
        <v>156</v>
      </c>
      <c r="BH28">
        <v>156</v>
      </c>
      <c r="BI28">
        <v>156</v>
      </c>
      <c r="BJ28">
        <v>156</v>
      </c>
      <c r="BK28">
        <v>156</v>
      </c>
      <c r="BL28">
        <v>156</v>
      </c>
      <c r="BM28">
        <v>156</v>
      </c>
      <c r="BN28">
        <v>156</v>
      </c>
      <c r="BO28">
        <v>156</v>
      </c>
      <c r="BP28">
        <v>156</v>
      </c>
      <c r="BQ28">
        <v>156</v>
      </c>
      <c r="BR28">
        <v>156</v>
      </c>
      <c r="BS28">
        <v>156</v>
      </c>
      <c r="BT28">
        <v>156</v>
      </c>
      <c r="BU28">
        <v>156</v>
      </c>
      <c r="BV28">
        <v>156</v>
      </c>
      <c r="BW28">
        <v>156</v>
      </c>
      <c r="BX28">
        <v>156</v>
      </c>
    </row>
    <row r="29" spans="1:76" x14ac:dyDescent="0.25">
      <c r="A29">
        <v>162</v>
      </c>
      <c r="B29">
        <v>162</v>
      </c>
      <c r="C29">
        <v>162</v>
      </c>
      <c r="D29">
        <v>162</v>
      </c>
      <c r="E29" s="12">
        <v>162</v>
      </c>
      <c r="F29" s="12">
        <v>162</v>
      </c>
      <c r="G29" s="12">
        <v>162</v>
      </c>
      <c r="H29" s="12">
        <v>162</v>
      </c>
      <c r="I29" s="12">
        <v>162</v>
      </c>
      <c r="J29" s="12">
        <v>162</v>
      </c>
      <c r="K29" s="12">
        <v>162</v>
      </c>
      <c r="L29" s="12">
        <v>162</v>
      </c>
      <c r="M29" s="12">
        <v>162</v>
      </c>
      <c r="N29" s="12">
        <v>162</v>
      </c>
      <c r="O29" s="12">
        <v>162</v>
      </c>
      <c r="P29" s="13">
        <v>162</v>
      </c>
      <c r="Q29" s="12">
        <v>162</v>
      </c>
      <c r="R29" s="12">
        <v>162</v>
      </c>
      <c r="S29" s="12">
        <v>162</v>
      </c>
      <c r="T29" s="12">
        <v>162</v>
      </c>
      <c r="U29" s="12">
        <v>162</v>
      </c>
      <c r="V29" s="13">
        <v>162</v>
      </c>
      <c r="W29">
        <v>162</v>
      </c>
      <c r="X29">
        <v>162</v>
      </c>
      <c r="Y29">
        <v>162</v>
      </c>
      <c r="Z29">
        <v>162</v>
      </c>
      <c r="AA29">
        <v>162</v>
      </c>
      <c r="AB29">
        <v>162</v>
      </c>
      <c r="AC29">
        <v>162</v>
      </c>
      <c r="AD29">
        <v>162</v>
      </c>
      <c r="AE29">
        <v>162</v>
      </c>
      <c r="AF29">
        <v>162</v>
      </c>
      <c r="AG29">
        <v>162</v>
      </c>
      <c r="AH29">
        <v>162</v>
      </c>
      <c r="AI29">
        <v>162</v>
      </c>
      <c r="AJ29">
        <v>162</v>
      </c>
      <c r="AK29">
        <v>162</v>
      </c>
      <c r="AL29">
        <v>162</v>
      </c>
      <c r="AM29">
        <v>162</v>
      </c>
      <c r="AN29">
        <v>162</v>
      </c>
      <c r="AO29">
        <v>162</v>
      </c>
      <c r="AP29">
        <v>162</v>
      </c>
      <c r="AQ29">
        <v>162</v>
      </c>
      <c r="AR29">
        <v>162</v>
      </c>
      <c r="AS29">
        <v>162</v>
      </c>
      <c r="AT29">
        <v>162</v>
      </c>
      <c r="AU29">
        <v>162</v>
      </c>
      <c r="AV29">
        <v>162</v>
      </c>
      <c r="AW29">
        <v>162</v>
      </c>
      <c r="AX29">
        <v>162</v>
      </c>
      <c r="AY29">
        <v>162</v>
      </c>
      <c r="AZ29">
        <v>162</v>
      </c>
      <c r="BA29">
        <v>162</v>
      </c>
      <c r="BB29">
        <v>162</v>
      </c>
      <c r="BC29">
        <v>162</v>
      </c>
      <c r="BD29">
        <v>162</v>
      </c>
      <c r="BE29">
        <v>162</v>
      </c>
      <c r="BF29">
        <v>162</v>
      </c>
      <c r="BG29">
        <v>162</v>
      </c>
      <c r="BH29">
        <v>162</v>
      </c>
      <c r="BI29">
        <v>162</v>
      </c>
      <c r="BJ29">
        <v>162</v>
      </c>
      <c r="BK29">
        <v>162</v>
      </c>
      <c r="BL29">
        <v>162</v>
      </c>
      <c r="BM29">
        <v>162</v>
      </c>
      <c r="BN29">
        <v>162</v>
      </c>
      <c r="BO29">
        <v>162</v>
      </c>
      <c r="BP29">
        <v>162</v>
      </c>
      <c r="BQ29">
        <v>162</v>
      </c>
      <c r="BR29">
        <v>162</v>
      </c>
      <c r="BS29">
        <v>162</v>
      </c>
      <c r="BT29">
        <v>162</v>
      </c>
      <c r="BU29">
        <v>162</v>
      </c>
      <c r="BV29">
        <v>162</v>
      </c>
      <c r="BW29">
        <v>162</v>
      </c>
      <c r="BX29">
        <v>162</v>
      </c>
    </row>
    <row r="30" spans="1:76" x14ac:dyDescent="0.25">
      <c r="A30">
        <v>163</v>
      </c>
      <c r="B30">
        <v>163</v>
      </c>
      <c r="C30">
        <v>163</v>
      </c>
      <c r="D30">
        <v>163</v>
      </c>
      <c r="E30" s="9">
        <v>163</v>
      </c>
      <c r="F30" s="9">
        <v>163</v>
      </c>
      <c r="G30" s="9">
        <v>163</v>
      </c>
      <c r="H30" s="9">
        <v>163</v>
      </c>
      <c r="I30" s="9">
        <v>163</v>
      </c>
      <c r="J30" s="9">
        <v>163</v>
      </c>
      <c r="K30" s="9">
        <v>163</v>
      </c>
      <c r="L30" s="9">
        <v>163</v>
      </c>
      <c r="M30" s="9">
        <v>163</v>
      </c>
      <c r="N30" s="9">
        <v>163</v>
      </c>
      <c r="O30" s="9">
        <v>163</v>
      </c>
      <c r="P30" s="10">
        <v>163</v>
      </c>
      <c r="Q30" s="9">
        <v>163</v>
      </c>
      <c r="R30" s="9">
        <v>163</v>
      </c>
      <c r="S30" s="9">
        <v>163</v>
      </c>
      <c r="T30" s="9">
        <v>163</v>
      </c>
      <c r="U30" s="9">
        <v>163</v>
      </c>
      <c r="V30" s="10">
        <v>163</v>
      </c>
      <c r="W30">
        <v>163</v>
      </c>
      <c r="X30">
        <v>163</v>
      </c>
      <c r="Y30">
        <v>163</v>
      </c>
      <c r="Z30">
        <v>163</v>
      </c>
      <c r="AA30">
        <v>163</v>
      </c>
      <c r="AB30">
        <v>163</v>
      </c>
      <c r="AC30">
        <v>163</v>
      </c>
      <c r="AD30">
        <v>163</v>
      </c>
      <c r="AE30">
        <v>163</v>
      </c>
      <c r="AF30">
        <v>163</v>
      </c>
      <c r="AG30">
        <v>163</v>
      </c>
      <c r="AH30">
        <v>163</v>
      </c>
      <c r="AI30">
        <v>163</v>
      </c>
      <c r="AJ30">
        <v>163</v>
      </c>
      <c r="AK30">
        <v>163</v>
      </c>
      <c r="AL30">
        <v>163</v>
      </c>
      <c r="AM30">
        <v>163</v>
      </c>
      <c r="AN30">
        <v>163</v>
      </c>
      <c r="AO30">
        <v>163</v>
      </c>
      <c r="AP30">
        <v>163</v>
      </c>
      <c r="AQ30">
        <v>163</v>
      </c>
      <c r="AR30">
        <v>163</v>
      </c>
      <c r="AS30">
        <v>163</v>
      </c>
      <c r="AT30">
        <v>163</v>
      </c>
      <c r="AU30">
        <v>163</v>
      </c>
      <c r="AV30">
        <v>163</v>
      </c>
      <c r="AW30">
        <v>163</v>
      </c>
      <c r="AX30">
        <v>163</v>
      </c>
      <c r="AY30">
        <v>163</v>
      </c>
      <c r="AZ30">
        <v>163</v>
      </c>
      <c r="BA30">
        <v>163</v>
      </c>
      <c r="BB30">
        <v>163</v>
      </c>
      <c r="BC30">
        <v>163</v>
      </c>
      <c r="BD30">
        <v>163</v>
      </c>
      <c r="BE30">
        <v>163</v>
      </c>
      <c r="BF30">
        <v>163</v>
      </c>
      <c r="BG30">
        <v>163</v>
      </c>
      <c r="BH30">
        <v>163</v>
      </c>
      <c r="BI30">
        <v>163</v>
      </c>
      <c r="BJ30">
        <v>163</v>
      </c>
      <c r="BK30">
        <v>163</v>
      </c>
      <c r="BL30">
        <v>163</v>
      </c>
      <c r="BM30">
        <v>163</v>
      </c>
      <c r="BN30">
        <v>163</v>
      </c>
      <c r="BO30">
        <v>163</v>
      </c>
      <c r="BP30">
        <v>163</v>
      </c>
      <c r="BQ30">
        <v>163</v>
      </c>
      <c r="BR30">
        <v>163</v>
      </c>
      <c r="BS30">
        <v>163</v>
      </c>
      <c r="BT30">
        <v>163</v>
      </c>
      <c r="BU30">
        <v>163</v>
      </c>
      <c r="BV30">
        <v>163</v>
      </c>
      <c r="BW30">
        <v>163</v>
      </c>
      <c r="BX30">
        <v>163</v>
      </c>
    </row>
    <row r="31" spans="1:76" x14ac:dyDescent="0.25">
      <c r="A31">
        <v>166</v>
      </c>
      <c r="B31">
        <v>166</v>
      </c>
      <c r="C31">
        <v>166</v>
      </c>
      <c r="D31">
        <v>166</v>
      </c>
      <c r="E31" s="12">
        <v>166</v>
      </c>
      <c r="F31" s="12">
        <v>166</v>
      </c>
      <c r="G31" s="12">
        <v>166</v>
      </c>
      <c r="H31" s="12">
        <v>166</v>
      </c>
      <c r="I31" s="12">
        <v>166</v>
      </c>
      <c r="J31" s="12">
        <v>166</v>
      </c>
      <c r="K31" s="12">
        <v>166</v>
      </c>
      <c r="L31" s="12">
        <v>166</v>
      </c>
      <c r="M31" s="12">
        <v>166</v>
      </c>
      <c r="N31" s="12">
        <v>166</v>
      </c>
      <c r="O31" s="12">
        <v>166</v>
      </c>
      <c r="P31" s="13">
        <v>166</v>
      </c>
      <c r="Q31" s="12">
        <v>166</v>
      </c>
      <c r="R31" s="12">
        <v>166</v>
      </c>
      <c r="S31" s="12">
        <v>166</v>
      </c>
      <c r="T31" s="12">
        <v>166</v>
      </c>
      <c r="U31" s="12">
        <v>166</v>
      </c>
      <c r="V31" s="13">
        <v>166</v>
      </c>
      <c r="W31">
        <v>166</v>
      </c>
      <c r="X31">
        <v>166</v>
      </c>
      <c r="Y31">
        <v>166</v>
      </c>
      <c r="Z31">
        <v>166</v>
      </c>
      <c r="AA31">
        <v>166</v>
      </c>
      <c r="AB31">
        <v>166</v>
      </c>
      <c r="AC31">
        <v>166</v>
      </c>
      <c r="AD31">
        <v>166</v>
      </c>
      <c r="AE31">
        <v>166</v>
      </c>
      <c r="AF31">
        <v>166</v>
      </c>
      <c r="AG31">
        <v>166</v>
      </c>
      <c r="AH31">
        <v>166</v>
      </c>
      <c r="AI31">
        <v>166</v>
      </c>
      <c r="AJ31">
        <v>166</v>
      </c>
      <c r="AL31">
        <v>166</v>
      </c>
      <c r="AM31">
        <v>166</v>
      </c>
      <c r="AN31">
        <v>166</v>
      </c>
      <c r="AO31">
        <v>166</v>
      </c>
      <c r="AP31">
        <v>166</v>
      </c>
      <c r="AQ31">
        <v>166</v>
      </c>
      <c r="AR31">
        <v>166</v>
      </c>
      <c r="AS31">
        <v>166</v>
      </c>
      <c r="AT31">
        <v>166</v>
      </c>
      <c r="AU31">
        <v>166</v>
      </c>
      <c r="AV31">
        <v>166</v>
      </c>
      <c r="AW31">
        <v>166</v>
      </c>
      <c r="AX31">
        <v>166</v>
      </c>
      <c r="AY31">
        <v>166</v>
      </c>
      <c r="AZ31">
        <v>166</v>
      </c>
      <c r="BA31">
        <v>166</v>
      </c>
      <c r="BB31">
        <v>166</v>
      </c>
      <c r="BC31">
        <v>166</v>
      </c>
      <c r="BD31">
        <v>166</v>
      </c>
      <c r="BE31">
        <v>166</v>
      </c>
      <c r="BF31">
        <v>166</v>
      </c>
      <c r="BG31">
        <v>166</v>
      </c>
      <c r="BH31">
        <v>166</v>
      </c>
      <c r="BI31">
        <v>166</v>
      </c>
      <c r="BJ31">
        <v>166</v>
      </c>
      <c r="BK31">
        <v>166</v>
      </c>
      <c r="BL31">
        <v>166</v>
      </c>
      <c r="BM31">
        <v>166</v>
      </c>
      <c r="BN31">
        <v>166</v>
      </c>
      <c r="BO31">
        <v>166</v>
      </c>
      <c r="BP31">
        <v>166</v>
      </c>
      <c r="BQ31">
        <v>166</v>
      </c>
      <c r="BR31">
        <v>166</v>
      </c>
      <c r="BS31">
        <v>166</v>
      </c>
      <c r="BT31">
        <v>166</v>
      </c>
      <c r="BU31">
        <v>166</v>
      </c>
      <c r="BV31">
        <v>166</v>
      </c>
      <c r="BW31">
        <v>166</v>
      </c>
      <c r="BX31">
        <v>166</v>
      </c>
    </row>
    <row r="32" spans="1:76" x14ac:dyDescent="0.25">
      <c r="A32">
        <v>167</v>
      </c>
      <c r="B32">
        <v>167</v>
      </c>
    </row>
  </sheetData>
  <mergeCells count="20">
    <mergeCell ref="BA2:BF2"/>
    <mergeCell ref="BG2:BL2"/>
    <mergeCell ref="BM2:BR2"/>
    <mergeCell ref="BS2:BX2"/>
    <mergeCell ref="AO1:BF1"/>
    <mergeCell ref="BG1:BX1"/>
    <mergeCell ref="E2:J2"/>
    <mergeCell ref="K2:P2"/>
    <mergeCell ref="Q2:V2"/>
    <mergeCell ref="W2:AB2"/>
    <mergeCell ref="AC2:AH2"/>
    <mergeCell ref="AI2:AN2"/>
    <mergeCell ref="AO2:AT2"/>
    <mergeCell ref="AU2:AZ2"/>
    <mergeCell ref="A1:A3"/>
    <mergeCell ref="B1:B3"/>
    <mergeCell ref="C1:C3"/>
    <mergeCell ref="D1:D3"/>
    <mergeCell ref="E1:V1"/>
    <mergeCell ref="W1:AN1"/>
  </mergeCells>
  <conditionalFormatting sqref="C24:D24 D16 B15 A14:C14 A22:A23 A17:A20 A13 D11 C10 A4:D5 B26:B27 C25 A30:A32 A29:C29 D28:D29 B32 B30:D31 C27:D27 A27:A28 C21 B18:B21 B12:C12 D9 A6:A9">
    <cfRule type="duplicateValues" dxfId="0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098D0-D25C-4516-AF73-3028A76A2D2A}">
  <dimension ref="A1:BX35"/>
  <sheetViews>
    <sheetView topLeftCell="A28" workbookViewId="0">
      <selection activeCell="I17" sqref="I17"/>
    </sheetView>
  </sheetViews>
  <sheetFormatPr baseColWidth="10" defaultRowHeight="15" x14ac:dyDescent="0.25"/>
  <sheetData>
    <row r="1" spans="1:76" x14ac:dyDescent="0.25">
      <c r="A1" s="2" t="s">
        <v>12</v>
      </c>
      <c r="B1" s="2" t="s">
        <v>13</v>
      </c>
      <c r="C1" s="2" t="s">
        <v>14</v>
      </c>
      <c r="D1" s="2" t="s">
        <v>15</v>
      </c>
      <c r="E1" s="2" t="s">
        <v>16</v>
      </c>
      <c r="F1" s="2" t="s">
        <v>17</v>
      </c>
      <c r="G1" s="2" t="s">
        <v>18</v>
      </c>
      <c r="H1" s="2" t="s">
        <v>19</v>
      </c>
      <c r="I1" s="2" t="s">
        <v>20</v>
      </c>
      <c r="J1" s="2" t="s">
        <v>21</v>
      </c>
      <c r="K1" s="2" t="s">
        <v>22</v>
      </c>
      <c r="L1" s="2" t="s">
        <v>23</v>
      </c>
      <c r="M1" s="2" t="s">
        <v>24</v>
      </c>
      <c r="N1" s="2" t="s">
        <v>25</v>
      </c>
      <c r="O1" s="2" t="s">
        <v>26</v>
      </c>
      <c r="P1" s="2" t="s">
        <v>27</v>
      </c>
      <c r="Q1" s="2" t="s">
        <v>28</v>
      </c>
      <c r="R1" s="2" t="s">
        <v>29</v>
      </c>
      <c r="S1" s="2" t="s">
        <v>30</v>
      </c>
      <c r="T1" s="2" t="s">
        <v>31</v>
      </c>
      <c r="U1" s="2" t="s">
        <v>32</v>
      </c>
      <c r="V1" s="2" t="s">
        <v>33</v>
      </c>
      <c r="W1" s="2" t="s">
        <v>34</v>
      </c>
      <c r="X1" s="2" t="s">
        <v>35</v>
      </c>
      <c r="Y1" s="2" t="s">
        <v>36</v>
      </c>
      <c r="Z1" s="2" t="s">
        <v>37</v>
      </c>
      <c r="AA1" s="2" t="s">
        <v>38</v>
      </c>
      <c r="AB1" s="2" t="s">
        <v>39</v>
      </c>
      <c r="AC1" s="2" t="s">
        <v>40</v>
      </c>
      <c r="AD1" s="2" t="s">
        <v>41</v>
      </c>
      <c r="AE1" s="2" t="s">
        <v>42</v>
      </c>
      <c r="AF1" s="2" t="s">
        <v>43</v>
      </c>
      <c r="AG1" s="2" t="s">
        <v>44</v>
      </c>
      <c r="AH1" s="2" t="s">
        <v>45</v>
      </c>
      <c r="AI1" s="2" t="s">
        <v>46</v>
      </c>
      <c r="AJ1" s="2" t="s">
        <v>47</v>
      </c>
      <c r="AK1" s="2" t="s">
        <v>48</v>
      </c>
      <c r="AL1" s="2" t="s">
        <v>49</v>
      </c>
      <c r="AM1" s="2" t="s">
        <v>50</v>
      </c>
      <c r="AN1" s="2" t="s">
        <v>51</v>
      </c>
      <c r="AO1" s="2" t="s">
        <v>52</v>
      </c>
      <c r="AP1" s="2" t="s">
        <v>53</v>
      </c>
      <c r="AQ1" s="2" t="s">
        <v>54</v>
      </c>
      <c r="AR1" s="2" t="s">
        <v>55</v>
      </c>
      <c r="AS1" s="2" t="s">
        <v>56</v>
      </c>
      <c r="AT1" s="2" t="s">
        <v>57</v>
      </c>
      <c r="AU1" s="2" t="s">
        <v>58</v>
      </c>
      <c r="AV1" s="2" t="s">
        <v>59</v>
      </c>
      <c r="AW1" s="2" t="s">
        <v>60</v>
      </c>
      <c r="AX1" s="2" t="s">
        <v>61</v>
      </c>
      <c r="AY1" s="2" t="s">
        <v>62</v>
      </c>
      <c r="AZ1" s="2" t="s">
        <v>63</v>
      </c>
      <c r="BA1" s="2" t="s">
        <v>64</v>
      </c>
      <c r="BB1" s="2" t="s">
        <v>65</v>
      </c>
      <c r="BC1" s="2" t="s">
        <v>66</v>
      </c>
      <c r="BD1" s="2" t="s">
        <v>67</v>
      </c>
      <c r="BE1" s="2" t="s">
        <v>68</v>
      </c>
      <c r="BF1" s="2" t="s">
        <v>69</v>
      </c>
      <c r="BG1" s="2" t="s">
        <v>70</v>
      </c>
      <c r="BH1" s="2" t="s">
        <v>71</v>
      </c>
      <c r="BI1" s="2" t="s">
        <v>72</v>
      </c>
      <c r="BJ1" s="2" t="s">
        <v>73</v>
      </c>
      <c r="BK1" s="2" t="s">
        <v>74</v>
      </c>
      <c r="BL1" s="2" t="s">
        <v>75</v>
      </c>
      <c r="BM1" s="2" t="s">
        <v>76</v>
      </c>
      <c r="BN1" s="2" t="s">
        <v>77</v>
      </c>
      <c r="BO1" s="2" t="s">
        <v>78</v>
      </c>
      <c r="BP1" s="2" t="s">
        <v>79</v>
      </c>
      <c r="BQ1" s="2" t="s">
        <v>80</v>
      </c>
      <c r="BR1" s="2" t="s">
        <v>81</v>
      </c>
      <c r="BS1" s="2" t="s">
        <v>82</v>
      </c>
      <c r="BT1" s="2" t="s">
        <v>83</v>
      </c>
      <c r="BU1" s="2" t="s">
        <v>84</v>
      </c>
      <c r="BV1" s="2" t="s">
        <v>85</v>
      </c>
      <c r="BW1" s="2" t="s">
        <v>86</v>
      </c>
      <c r="BX1" s="2" t="s">
        <v>87</v>
      </c>
    </row>
    <row r="2" spans="1:76" x14ac:dyDescent="0.25">
      <c r="A2" s="3" t="s">
        <v>88</v>
      </c>
      <c r="B2" s="3" t="s">
        <v>89</v>
      </c>
      <c r="C2" s="3" t="s">
        <v>90</v>
      </c>
      <c r="D2" s="3" t="s">
        <v>91</v>
      </c>
      <c r="E2" s="4" t="s">
        <v>88</v>
      </c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 t="s">
        <v>89</v>
      </c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 t="s">
        <v>90</v>
      </c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 t="s">
        <v>91</v>
      </c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</row>
    <row r="3" spans="1:76" x14ac:dyDescent="0.25">
      <c r="A3" s="6"/>
      <c r="B3" s="6"/>
      <c r="C3" s="6"/>
      <c r="D3" s="6"/>
      <c r="E3" s="4" t="s">
        <v>92</v>
      </c>
      <c r="F3" s="5"/>
      <c r="G3" s="5"/>
      <c r="H3" s="5"/>
      <c r="I3" s="5"/>
      <c r="J3" s="5"/>
      <c r="K3" s="5" t="s">
        <v>93</v>
      </c>
      <c r="L3" s="5"/>
      <c r="M3" s="5"/>
      <c r="N3" s="5"/>
      <c r="O3" s="5"/>
      <c r="P3" s="5"/>
      <c r="Q3" s="5" t="s">
        <v>94</v>
      </c>
      <c r="R3" s="5"/>
      <c r="S3" s="5"/>
      <c r="T3" s="5"/>
      <c r="U3" s="5"/>
      <c r="V3" s="5"/>
      <c r="W3" s="5" t="s">
        <v>92</v>
      </c>
      <c r="X3" s="5"/>
      <c r="Y3" s="5"/>
      <c r="Z3" s="5"/>
      <c r="AA3" s="5"/>
      <c r="AB3" s="5"/>
      <c r="AC3" s="5" t="s">
        <v>93</v>
      </c>
      <c r="AD3" s="5"/>
      <c r="AE3" s="5"/>
      <c r="AF3" s="5"/>
      <c r="AG3" s="5"/>
      <c r="AH3" s="5"/>
      <c r="AI3" s="5" t="s">
        <v>94</v>
      </c>
      <c r="AJ3" s="5"/>
      <c r="AK3" s="5"/>
      <c r="AL3" s="5"/>
      <c r="AM3" s="5"/>
      <c r="AN3" s="5"/>
      <c r="AO3" s="5" t="s">
        <v>92</v>
      </c>
      <c r="AP3" s="5"/>
      <c r="AQ3" s="5"/>
      <c r="AR3" s="5"/>
      <c r="AS3" s="5"/>
      <c r="AT3" s="5"/>
      <c r="AU3" s="5" t="s">
        <v>93</v>
      </c>
      <c r="AV3" s="5"/>
      <c r="AW3" s="5"/>
      <c r="AX3" s="5"/>
      <c r="AY3" s="5"/>
      <c r="AZ3" s="5"/>
      <c r="BA3" s="5" t="s">
        <v>94</v>
      </c>
      <c r="BB3" s="5"/>
      <c r="BC3" s="5"/>
      <c r="BD3" s="5"/>
      <c r="BE3" s="5"/>
      <c r="BF3" s="5"/>
      <c r="BG3" s="5" t="s">
        <v>92</v>
      </c>
      <c r="BH3" s="5"/>
      <c r="BI3" s="5"/>
      <c r="BJ3" s="5"/>
      <c r="BK3" s="5"/>
      <c r="BL3" s="5"/>
      <c r="BM3" s="5" t="s">
        <v>93</v>
      </c>
      <c r="BN3" s="5"/>
      <c r="BO3" s="5"/>
      <c r="BP3" s="5"/>
      <c r="BQ3" s="5"/>
      <c r="BR3" s="5"/>
      <c r="BS3" s="5" t="s">
        <v>94</v>
      </c>
      <c r="BT3" s="5"/>
      <c r="BU3" s="5"/>
      <c r="BV3" s="5"/>
      <c r="BW3" s="5"/>
      <c r="BX3" s="5"/>
    </row>
    <row r="4" spans="1:76" x14ac:dyDescent="0.25">
      <c r="A4" s="3"/>
      <c r="B4" s="3"/>
      <c r="C4" s="3"/>
      <c r="D4" s="3"/>
      <c r="E4" s="4" t="s">
        <v>2</v>
      </c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</row>
    <row r="5" spans="1:76" x14ac:dyDescent="0.25">
      <c r="A5" s="6"/>
      <c r="B5" s="6"/>
      <c r="C5" s="6"/>
      <c r="D5" s="6"/>
      <c r="E5" s="7" t="s">
        <v>95</v>
      </c>
      <c r="F5" t="s">
        <v>96</v>
      </c>
      <c r="G5" t="s">
        <v>97</v>
      </c>
      <c r="H5" t="s">
        <v>98</v>
      </c>
      <c r="I5" t="s">
        <v>99</v>
      </c>
      <c r="J5" t="s">
        <v>100</v>
      </c>
      <c r="K5" t="s">
        <v>95</v>
      </c>
      <c r="L5" t="s">
        <v>96</v>
      </c>
      <c r="M5" t="s">
        <v>97</v>
      </c>
      <c r="N5" t="s">
        <v>98</v>
      </c>
      <c r="O5" t="s">
        <v>99</v>
      </c>
      <c r="P5" t="s">
        <v>100</v>
      </c>
      <c r="Q5" t="s">
        <v>95</v>
      </c>
      <c r="R5" t="s">
        <v>96</v>
      </c>
      <c r="S5" t="s">
        <v>97</v>
      </c>
      <c r="T5" t="s">
        <v>98</v>
      </c>
      <c r="U5" t="s">
        <v>99</v>
      </c>
      <c r="V5" t="s">
        <v>100</v>
      </c>
      <c r="W5" t="s">
        <v>95</v>
      </c>
      <c r="X5" t="s">
        <v>96</v>
      </c>
      <c r="Y5" t="s">
        <v>97</v>
      </c>
      <c r="Z5" t="s">
        <v>98</v>
      </c>
      <c r="AA5" t="s">
        <v>99</v>
      </c>
      <c r="AB5" t="s">
        <v>100</v>
      </c>
      <c r="AC5" t="s">
        <v>95</v>
      </c>
      <c r="AD5" t="s">
        <v>96</v>
      </c>
      <c r="AE5" t="s">
        <v>97</v>
      </c>
      <c r="AF5" t="s">
        <v>98</v>
      </c>
      <c r="AG5" t="s">
        <v>99</v>
      </c>
      <c r="AH5" t="s">
        <v>100</v>
      </c>
      <c r="AI5" t="s">
        <v>95</v>
      </c>
      <c r="AJ5" t="s">
        <v>96</v>
      </c>
      <c r="AK5" t="s">
        <v>97</v>
      </c>
      <c r="AL5" t="s">
        <v>98</v>
      </c>
      <c r="AM5" t="s">
        <v>99</v>
      </c>
      <c r="AN5" t="s">
        <v>100</v>
      </c>
      <c r="AO5" t="s">
        <v>95</v>
      </c>
      <c r="AP5" t="s">
        <v>96</v>
      </c>
      <c r="AQ5" t="s">
        <v>97</v>
      </c>
      <c r="AR5" t="s">
        <v>98</v>
      </c>
      <c r="AS5" t="s">
        <v>99</v>
      </c>
      <c r="AT5" t="s">
        <v>100</v>
      </c>
      <c r="AU5" t="s">
        <v>95</v>
      </c>
      <c r="AV5" t="s">
        <v>96</v>
      </c>
      <c r="AW5" t="s">
        <v>97</v>
      </c>
      <c r="AX5" t="s">
        <v>98</v>
      </c>
      <c r="AY5" t="s">
        <v>99</v>
      </c>
      <c r="AZ5" t="s">
        <v>100</v>
      </c>
      <c r="BA5" t="s">
        <v>95</v>
      </c>
      <c r="BB5" t="s">
        <v>96</v>
      </c>
      <c r="BC5" t="s">
        <v>97</v>
      </c>
      <c r="BD5" t="s">
        <v>98</v>
      </c>
      <c r="BE5" t="s">
        <v>99</v>
      </c>
      <c r="BF5" t="s">
        <v>100</v>
      </c>
      <c r="BG5" t="s">
        <v>95</v>
      </c>
      <c r="BH5" t="s">
        <v>96</v>
      </c>
      <c r="BI5" t="s">
        <v>97</v>
      </c>
      <c r="BJ5" t="s">
        <v>98</v>
      </c>
      <c r="BK5" t="s">
        <v>99</v>
      </c>
      <c r="BL5" t="s">
        <v>100</v>
      </c>
      <c r="BM5" t="s">
        <v>95</v>
      </c>
      <c r="BN5" t="s">
        <v>96</v>
      </c>
      <c r="BO5" t="s">
        <v>97</v>
      </c>
      <c r="BP5" t="s">
        <v>98</v>
      </c>
      <c r="BQ5" t="s">
        <v>99</v>
      </c>
      <c r="BR5" t="s">
        <v>100</v>
      </c>
      <c r="BS5" t="s">
        <v>95</v>
      </c>
      <c r="BT5" t="s">
        <v>96</v>
      </c>
      <c r="BU5" t="s">
        <v>97</v>
      </c>
      <c r="BV5" t="s">
        <v>98</v>
      </c>
      <c r="BW5" t="s">
        <v>99</v>
      </c>
      <c r="BX5" t="s">
        <v>100</v>
      </c>
    </row>
    <row r="6" spans="1:76" x14ac:dyDescent="0.25">
      <c r="A6" s="8">
        <v>1</v>
      </c>
      <c r="B6" s="8">
        <v>1</v>
      </c>
      <c r="C6" s="8">
        <v>1</v>
      </c>
      <c r="D6" s="8"/>
      <c r="E6" s="9">
        <v>1</v>
      </c>
      <c r="F6" s="9">
        <v>1</v>
      </c>
      <c r="G6" s="9">
        <v>1</v>
      </c>
      <c r="H6" s="9">
        <v>1</v>
      </c>
      <c r="I6" s="9">
        <v>1</v>
      </c>
      <c r="J6" s="9">
        <v>1</v>
      </c>
      <c r="K6" s="9">
        <v>1</v>
      </c>
      <c r="L6" s="9">
        <v>1</v>
      </c>
      <c r="M6" s="9">
        <v>1</v>
      </c>
      <c r="N6" s="9">
        <v>1</v>
      </c>
      <c r="O6" s="9">
        <v>1</v>
      </c>
      <c r="P6" s="10">
        <v>1</v>
      </c>
      <c r="Q6" s="9">
        <v>1</v>
      </c>
      <c r="R6" s="9">
        <v>1</v>
      </c>
      <c r="W6">
        <v>1</v>
      </c>
      <c r="X6">
        <v>1</v>
      </c>
      <c r="Y6">
        <v>1</v>
      </c>
      <c r="Z6">
        <v>1</v>
      </c>
      <c r="AA6">
        <v>1</v>
      </c>
      <c r="AB6">
        <v>1</v>
      </c>
      <c r="AC6">
        <v>1</v>
      </c>
      <c r="AD6">
        <v>1</v>
      </c>
      <c r="AE6">
        <v>1</v>
      </c>
      <c r="AF6">
        <v>1</v>
      </c>
      <c r="AG6">
        <v>1</v>
      </c>
      <c r="AH6">
        <v>1</v>
      </c>
      <c r="AI6">
        <v>1</v>
      </c>
      <c r="AJ6">
        <v>1</v>
      </c>
      <c r="AO6">
        <v>1</v>
      </c>
      <c r="AP6">
        <v>1</v>
      </c>
      <c r="AQ6">
        <v>1</v>
      </c>
      <c r="AR6">
        <v>1</v>
      </c>
      <c r="AS6">
        <v>1</v>
      </c>
      <c r="AT6">
        <v>1</v>
      </c>
      <c r="AU6">
        <v>1</v>
      </c>
      <c r="AV6">
        <v>1</v>
      </c>
      <c r="AW6">
        <v>1</v>
      </c>
      <c r="AX6">
        <v>1</v>
      </c>
      <c r="AY6">
        <v>1</v>
      </c>
      <c r="AZ6">
        <v>1</v>
      </c>
      <c r="BA6">
        <v>1</v>
      </c>
      <c r="BB6">
        <v>1</v>
      </c>
    </row>
    <row r="7" spans="1:76" x14ac:dyDescent="0.25">
      <c r="A7" s="11">
        <v>2</v>
      </c>
      <c r="B7" s="11">
        <v>2</v>
      </c>
      <c r="C7" s="11">
        <v>2</v>
      </c>
      <c r="D7" s="11">
        <v>2</v>
      </c>
      <c r="E7" s="12">
        <v>2</v>
      </c>
      <c r="F7" s="12">
        <v>2</v>
      </c>
      <c r="G7" s="12">
        <v>2</v>
      </c>
      <c r="H7" s="12">
        <v>2</v>
      </c>
      <c r="I7" s="12">
        <v>2</v>
      </c>
      <c r="J7" s="12">
        <v>2</v>
      </c>
      <c r="K7" s="12">
        <v>2</v>
      </c>
      <c r="L7" s="12">
        <v>2</v>
      </c>
      <c r="M7" s="12">
        <v>2</v>
      </c>
      <c r="N7" s="12">
        <v>2</v>
      </c>
      <c r="O7" s="12">
        <v>2</v>
      </c>
      <c r="P7" s="13">
        <v>2</v>
      </c>
      <c r="Q7" s="12">
        <v>2</v>
      </c>
      <c r="R7" s="12">
        <v>2</v>
      </c>
      <c r="S7" s="9">
        <v>2</v>
      </c>
      <c r="T7" s="9">
        <v>2</v>
      </c>
      <c r="U7" s="9">
        <v>2</v>
      </c>
      <c r="V7" s="10">
        <v>2</v>
      </c>
      <c r="W7">
        <v>2</v>
      </c>
      <c r="X7">
        <v>2</v>
      </c>
      <c r="Y7">
        <v>2</v>
      </c>
      <c r="Z7">
        <v>2</v>
      </c>
      <c r="AA7">
        <v>2</v>
      </c>
      <c r="AB7">
        <v>2</v>
      </c>
      <c r="AC7">
        <v>2</v>
      </c>
      <c r="AD7">
        <v>2</v>
      </c>
      <c r="AE7">
        <v>2</v>
      </c>
      <c r="AF7">
        <v>2</v>
      </c>
      <c r="AG7">
        <v>2</v>
      </c>
      <c r="AH7">
        <v>2</v>
      </c>
      <c r="AI7">
        <v>2</v>
      </c>
      <c r="AJ7">
        <v>2</v>
      </c>
      <c r="AK7">
        <v>2</v>
      </c>
      <c r="AL7">
        <v>2</v>
      </c>
      <c r="AM7">
        <v>2</v>
      </c>
      <c r="AN7">
        <v>2</v>
      </c>
      <c r="AO7">
        <v>2</v>
      </c>
      <c r="AP7">
        <v>2</v>
      </c>
      <c r="AQ7">
        <v>2</v>
      </c>
      <c r="AR7">
        <v>2</v>
      </c>
      <c r="AS7">
        <v>2</v>
      </c>
      <c r="AT7">
        <v>2</v>
      </c>
      <c r="AU7">
        <v>2</v>
      </c>
      <c r="AV7">
        <v>2</v>
      </c>
      <c r="AW7">
        <v>2</v>
      </c>
      <c r="AX7">
        <v>2</v>
      </c>
      <c r="AY7">
        <v>2</v>
      </c>
      <c r="AZ7">
        <v>2</v>
      </c>
      <c r="BA7">
        <v>2</v>
      </c>
      <c r="BB7">
        <v>2</v>
      </c>
      <c r="BC7">
        <v>2</v>
      </c>
      <c r="BD7">
        <v>2</v>
      </c>
      <c r="BE7">
        <v>2</v>
      </c>
      <c r="BF7">
        <v>2</v>
      </c>
      <c r="BG7">
        <v>2</v>
      </c>
      <c r="BH7">
        <v>2</v>
      </c>
      <c r="BI7">
        <v>2</v>
      </c>
      <c r="BJ7">
        <v>2</v>
      </c>
      <c r="BK7">
        <v>2</v>
      </c>
      <c r="BL7">
        <v>2</v>
      </c>
      <c r="BM7">
        <v>2</v>
      </c>
      <c r="BN7">
        <v>2</v>
      </c>
      <c r="BO7">
        <v>2</v>
      </c>
      <c r="BP7">
        <v>2</v>
      </c>
      <c r="BQ7">
        <v>2</v>
      </c>
      <c r="BR7">
        <v>2</v>
      </c>
      <c r="BS7">
        <v>2</v>
      </c>
      <c r="BT7">
        <v>2</v>
      </c>
      <c r="BU7">
        <v>2</v>
      </c>
      <c r="BV7">
        <v>2</v>
      </c>
      <c r="BW7">
        <v>2</v>
      </c>
      <c r="BX7">
        <v>2</v>
      </c>
    </row>
    <row r="8" spans="1:76" x14ac:dyDescent="0.25">
      <c r="A8" s="8">
        <v>6</v>
      </c>
      <c r="B8" s="8"/>
      <c r="C8" s="8"/>
      <c r="D8" s="8"/>
      <c r="E8" s="14"/>
    </row>
    <row r="9" spans="1:76" x14ac:dyDescent="0.25">
      <c r="A9" s="11">
        <v>8</v>
      </c>
      <c r="B9" s="11"/>
      <c r="C9" s="11"/>
      <c r="D9" s="11"/>
      <c r="E9" s="15"/>
    </row>
    <row r="10" spans="1:76" x14ac:dyDescent="0.25">
      <c r="A10" s="8">
        <v>23</v>
      </c>
      <c r="B10" s="8"/>
      <c r="C10" s="8"/>
      <c r="D10" s="8"/>
      <c r="E10" s="15"/>
    </row>
    <row r="11" spans="1:76" x14ac:dyDescent="0.25">
      <c r="A11" s="11">
        <v>25</v>
      </c>
      <c r="B11" s="11"/>
      <c r="C11" s="11"/>
      <c r="D11" s="11">
        <v>25</v>
      </c>
      <c r="E11" s="15"/>
      <c r="S11" s="12">
        <v>25</v>
      </c>
      <c r="T11" s="12">
        <v>25</v>
      </c>
      <c r="U11" s="12">
        <v>25</v>
      </c>
      <c r="V11" s="13">
        <v>25</v>
      </c>
      <c r="BG11">
        <v>25</v>
      </c>
      <c r="BH11">
        <v>25</v>
      </c>
      <c r="BI11">
        <v>25</v>
      </c>
      <c r="BJ11">
        <v>25</v>
      </c>
      <c r="BK11">
        <v>25</v>
      </c>
      <c r="BL11">
        <v>25</v>
      </c>
      <c r="BM11">
        <v>25</v>
      </c>
      <c r="BN11">
        <v>25</v>
      </c>
      <c r="BO11">
        <v>25</v>
      </c>
      <c r="BP11">
        <v>25</v>
      </c>
      <c r="BQ11">
        <v>25</v>
      </c>
      <c r="BR11">
        <v>25</v>
      </c>
      <c r="BS11">
        <v>25</v>
      </c>
      <c r="BT11">
        <v>25</v>
      </c>
      <c r="BU11">
        <v>25</v>
      </c>
      <c r="BV11">
        <v>25</v>
      </c>
      <c r="BW11">
        <v>25</v>
      </c>
      <c r="BX11">
        <v>25</v>
      </c>
    </row>
    <row r="12" spans="1:76" x14ac:dyDescent="0.25">
      <c r="A12" s="8"/>
      <c r="B12" s="8"/>
      <c r="C12" s="8">
        <v>32</v>
      </c>
      <c r="D12" s="8"/>
      <c r="E12" s="15"/>
      <c r="AO12">
        <v>32</v>
      </c>
      <c r="AP12">
        <v>32</v>
      </c>
      <c r="AQ12">
        <v>32</v>
      </c>
      <c r="AR12">
        <v>32</v>
      </c>
      <c r="AS12">
        <v>32</v>
      </c>
      <c r="AT12">
        <v>32</v>
      </c>
      <c r="AU12">
        <v>32</v>
      </c>
      <c r="AV12">
        <v>32</v>
      </c>
      <c r="AW12">
        <v>32</v>
      </c>
      <c r="AX12">
        <v>32</v>
      </c>
      <c r="AY12">
        <v>32</v>
      </c>
      <c r="AZ12">
        <v>32</v>
      </c>
      <c r="BA12">
        <v>32</v>
      </c>
      <c r="BB12">
        <v>32</v>
      </c>
    </row>
    <row r="13" spans="1:76" x14ac:dyDescent="0.25">
      <c r="A13" s="11"/>
      <c r="B13" s="11"/>
      <c r="C13" s="11"/>
      <c r="D13" s="11">
        <v>33</v>
      </c>
      <c r="E13" s="15"/>
      <c r="BG13">
        <v>33</v>
      </c>
      <c r="BH13">
        <v>33</v>
      </c>
      <c r="BI13">
        <v>33</v>
      </c>
      <c r="BJ13">
        <v>33</v>
      </c>
      <c r="BK13">
        <v>33</v>
      </c>
      <c r="BL13">
        <v>33</v>
      </c>
      <c r="BM13">
        <v>33</v>
      </c>
      <c r="BN13">
        <v>33</v>
      </c>
      <c r="BO13">
        <v>33</v>
      </c>
      <c r="BP13">
        <v>33</v>
      </c>
      <c r="BQ13">
        <v>33</v>
      </c>
      <c r="BR13">
        <v>33</v>
      </c>
      <c r="BS13">
        <v>33</v>
      </c>
      <c r="BT13">
        <v>33</v>
      </c>
      <c r="BU13">
        <v>33</v>
      </c>
      <c r="BV13">
        <v>33</v>
      </c>
      <c r="BW13">
        <v>33</v>
      </c>
      <c r="BX13">
        <v>33</v>
      </c>
    </row>
    <row r="14" spans="1:76" x14ac:dyDescent="0.25">
      <c r="A14" s="8"/>
      <c r="B14" s="8">
        <v>50</v>
      </c>
      <c r="C14" s="8">
        <v>50</v>
      </c>
      <c r="D14" s="8"/>
      <c r="E14" s="15"/>
      <c r="W14">
        <v>50</v>
      </c>
      <c r="X14">
        <v>50</v>
      </c>
      <c r="Y14">
        <v>50</v>
      </c>
      <c r="Z14">
        <v>50</v>
      </c>
      <c r="AA14">
        <v>50</v>
      </c>
      <c r="AB14">
        <v>50</v>
      </c>
      <c r="AC14">
        <v>50</v>
      </c>
      <c r="AD14">
        <v>50</v>
      </c>
      <c r="AE14">
        <v>50</v>
      </c>
      <c r="AF14">
        <v>50</v>
      </c>
      <c r="AG14">
        <v>50</v>
      </c>
      <c r="AH14">
        <v>50</v>
      </c>
      <c r="AI14">
        <v>50</v>
      </c>
      <c r="AO14">
        <v>50</v>
      </c>
      <c r="AP14">
        <v>50</v>
      </c>
      <c r="AQ14">
        <v>50</v>
      </c>
      <c r="AR14">
        <v>50</v>
      </c>
      <c r="AS14">
        <v>50</v>
      </c>
      <c r="AT14">
        <v>50</v>
      </c>
      <c r="AU14">
        <v>50</v>
      </c>
      <c r="AV14">
        <v>50</v>
      </c>
      <c r="AW14">
        <v>50</v>
      </c>
      <c r="AX14">
        <v>50</v>
      </c>
      <c r="AY14">
        <v>50</v>
      </c>
      <c r="AZ14">
        <v>50</v>
      </c>
      <c r="BA14">
        <v>50</v>
      </c>
      <c r="BB14">
        <v>50</v>
      </c>
      <c r="BC14">
        <v>50</v>
      </c>
      <c r="BD14">
        <v>50</v>
      </c>
      <c r="BE14">
        <v>50</v>
      </c>
      <c r="BF14">
        <v>50</v>
      </c>
    </row>
    <row r="15" spans="1:76" x14ac:dyDescent="0.25">
      <c r="A15" s="11">
        <v>64</v>
      </c>
      <c r="B15" s="11"/>
      <c r="C15" s="11"/>
      <c r="D15" s="11"/>
      <c r="E15" s="15"/>
      <c r="N15" s="9"/>
      <c r="O15" s="9"/>
      <c r="P15" s="10"/>
    </row>
    <row r="16" spans="1:76" x14ac:dyDescent="0.25">
      <c r="A16" s="8">
        <v>69</v>
      </c>
      <c r="B16" s="8">
        <v>69</v>
      </c>
      <c r="C16" s="8">
        <v>69</v>
      </c>
      <c r="D16" s="8"/>
      <c r="E16" s="15">
        <v>69</v>
      </c>
      <c r="F16">
        <v>69</v>
      </c>
      <c r="G16" s="9"/>
      <c r="H16" s="9"/>
      <c r="I16" s="9"/>
      <c r="J16" s="9"/>
      <c r="K16">
        <v>69</v>
      </c>
      <c r="L16">
        <v>69</v>
      </c>
      <c r="M16" s="9"/>
      <c r="Q16">
        <v>69</v>
      </c>
      <c r="R16">
        <v>69</v>
      </c>
      <c r="S16">
        <v>69</v>
      </c>
      <c r="T16">
        <v>69</v>
      </c>
      <c r="U16">
        <v>69</v>
      </c>
      <c r="V16">
        <v>69</v>
      </c>
      <c r="W16">
        <v>69</v>
      </c>
      <c r="X16">
        <v>69</v>
      </c>
      <c r="AC16">
        <v>69</v>
      </c>
      <c r="AD16">
        <v>69</v>
      </c>
      <c r="AI16">
        <v>69</v>
      </c>
      <c r="AJ16">
        <v>69</v>
      </c>
      <c r="AK16">
        <v>69</v>
      </c>
      <c r="AL16">
        <v>69</v>
      </c>
      <c r="AM16">
        <v>69</v>
      </c>
      <c r="AN16">
        <v>69</v>
      </c>
      <c r="AO16">
        <v>69</v>
      </c>
      <c r="AP16">
        <v>69</v>
      </c>
      <c r="AU16">
        <v>69</v>
      </c>
      <c r="AV16">
        <v>69</v>
      </c>
      <c r="BA16">
        <v>69</v>
      </c>
      <c r="BB16">
        <v>69</v>
      </c>
      <c r="BC16">
        <v>69</v>
      </c>
      <c r="BD16">
        <v>69</v>
      </c>
      <c r="BE16">
        <v>69</v>
      </c>
      <c r="BF16">
        <v>69</v>
      </c>
    </row>
    <row r="17" spans="1:76" x14ac:dyDescent="0.25">
      <c r="A17" s="11"/>
      <c r="B17" s="11">
        <v>74</v>
      </c>
      <c r="C17" s="11"/>
      <c r="D17" s="11"/>
      <c r="E17" s="15"/>
      <c r="W17">
        <v>74</v>
      </c>
      <c r="X17">
        <v>74</v>
      </c>
      <c r="Y17">
        <v>74</v>
      </c>
      <c r="Z17">
        <v>74</v>
      </c>
      <c r="AA17">
        <v>74</v>
      </c>
      <c r="AB17">
        <v>74</v>
      </c>
      <c r="AC17">
        <v>74</v>
      </c>
      <c r="AD17">
        <v>74</v>
      </c>
      <c r="AE17">
        <v>74</v>
      </c>
      <c r="AF17">
        <v>74</v>
      </c>
      <c r="AG17">
        <v>74</v>
      </c>
      <c r="AH17">
        <v>74</v>
      </c>
      <c r="AI17">
        <v>74</v>
      </c>
      <c r="AJ17">
        <v>74</v>
      </c>
    </row>
    <row r="18" spans="1:76" x14ac:dyDescent="0.25">
      <c r="A18" s="8"/>
      <c r="B18" s="8"/>
      <c r="C18" s="8"/>
      <c r="D18" s="8">
        <v>78</v>
      </c>
      <c r="E18" s="15"/>
      <c r="BG18">
        <v>78</v>
      </c>
      <c r="BH18">
        <v>78</v>
      </c>
      <c r="BM18">
        <v>78</v>
      </c>
      <c r="BN18">
        <v>78</v>
      </c>
      <c r="BS18">
        <v>78</v>
      </c>
    </row>
    <row r="19" spans="1:76" x14ac:dyDescent="0.25">
      <c r="A19" s="11">
        <v>86</v>
      </c>
      <c r="B19" s="11"/>
      <c r="C19" s="11"/>
      <c r="D19" s="11"/>
      <c r="E19" s="15">
        <v>86</v>
      </c>
      <c r="F19">
        <v>86</v>
      </c>
      <c r="G19">
        <v>86</v>
      </c>
      <c r="H19">
        <v>86</v>
      </c>
      <c r="I19">
        <v>86</v>
      </c>
      <c r="J19">
        <v>86</v>
      </c>
      <c r="K19">
        <v>86</v>
      </c>
      <c r="L19">
        <v>86</v>
      </c>
      <c r="M19">
        <v>86</v>
      </c>
      <c r="N19">
        <v>86</v>
      </c>
      <c r="O19">
        <v>86</v>
      </c>
      <c r="P19">
        <v>86</v>
      </c>
      <c r="Q19">
        <v>86</v>
      </c>
      <c r="R19">
        <v>86</v>
      </c>
      <c r="S19" s="12"/>
      <c r="T19" s="12"/>
      <c r="U19" s="12"/>
      <c r="V19" s="13"/>
    </row>
    <row r="20" spans="1:76" x14ac:dyDescent="0.25">
      <c r="A20" s="8">
        <v>89</v>
      </c>
      <c r="B20" s="8">
        <v>89</v>
      </c>
      <c r="C20" s="8"/>
      <c r="D20" s="8"/>
      <c r="E20" s="15"/>
    </row>
    <row r="21" spans="1:76" x14ac:dyDescent="0.25">
      <c r="A21" s="11">
        <v>92</v>
      </c>
      <c r="B21" s="11">
        <v>92</v>
      </c>
      <c r="C21" s="11"/>
      <c r="D21" s="11"/>
      <c r="E21" s="15">
        <v>92</v>
      </c>
      <c r="F21">
        <v>92</v>
      </c>
      <c r="G21">
        <v>92</v>
      </c>
      <c r="H21">
        <v>92</v>
      </c>
      <c r="I21">
        <v>92</v>
      </c>
      <c r="J21">
        <v>92</v>
      </c>
      <c r="K21">
        <v>92</v>
      </c>
      <c r="L21">
        <v>92</v>
      </c>
      <c r="M21">
        <v>92</v>
      </c>
      <c r="N21">
        <v>92</v>
      </c>
      <c r="O21">
        <v>92</v>
      </c>
      <c r="P21">
        <v>92</v>
      </c>
      <c r="Q21">
        <v>92</v>
      </c>
      <c r="W21">
        <v>92</v>
      </c>
      <c r="X21">
        <v>92</v>
      </c>
      <c r="Y21">
        <v>92</v>
      </c>
      <c r="Z21">
        <v>92</v>
      </c>
      <c r="AA21">
        <v>92</v>
      </c>
      <c r="AB21">
        <v>92</v>
      </c>
      <c r="AC21">
        <v>92</v>
      </c>
      <c r="AD21">
        <v>92</v>
      </c>
      <c r="AE21">
        <v>92</v>
      </c>
      <c r="AF21">
        <v>92</v>
      </c>
      <c r="AG21">
        <v>92</v>
      </c>
      <c r="AH21">
        <v>92</v>
      </c>
      <c r="AI21">
        <v>92</v>
      </c>
    </row>
    <row r="22" spans="1:76" x14ac:dyDescent="0.25">
      <c r="A22" s="8">
        <v>93</v>
      </c>
      <c r="B22" s="8">
        <v>93</v>
      </c>
      <c r="C22" s="8"/>
      <c r="D22" s="8"/>
      <c r="E22" s="15"/>
      <c r="R22">
        <v>93</v>
      </c>
      <c r="S22">
        <v>93</v>
      </c>
      <c r="T22">
        <v>93</v>
      </c>
      <c r="U22">
        <v>93</v>
      </c>
      <c r="V22">
        <v>93</v>
      </c>
      <c r="AH22">
        <v>93</v>
      </c>
      <c r="AJ22">
        <v>93</v>
      </c>
      <c r="AK22">
        <v>93</v>
      </c>
      <c r="AL22">
        <v>93</v>
      </c>
      <c r="AM22">
        <v>93</v>
      </c>
      <c r="AN22">
        <v>93</v>
      </c>
    </row>
    <row r="23" spans="1:76" x14ac:dyDescent="0.25">
      <c r="A23" s="11"/>
      <c r="B23" s="11">
        <v>101</v>
      </c>
      <c r="C23" s="11">
        <v>101</v>
      </c>
      <c r="D23" s="11"/>
      <c r="E23" s="15"/>
      <c r="AJ23">
        <v>101</v>
      </c>
      <c r="AK23">
        <v>101</v>
      </c>
      <c r="AL23">
        <v>101</v>
      </c>
      <c r="AM23">
        <v>101</v>
      </c>
      <c r="AN23">
        <v>101</v>
      </c>
    </row>
    <row r="24" spans="1:76" x14ac:dyDescent="0.25">
      <c r="A24" s="8">
        <v>106</v>
      </c>
      <c r="B24" s="8"/>
      <c r="C24" s="8"/>
      <c r="D24" s="8"/>
      <c r="E24" s="15"/>
    </row>
    <row r="25" spans="1:76" x14ac:dyDescent="0.25">
      <c r="A25" s="11">
        <v>107</v>
      </c>
      <c r="B25" s="11"/>
      <c r="C25" s="11"/>
      <c r="D25" s="11"/>
      <c r="E25" s="15"/>
    </row>
    <row r="26" spans="1:76" x14ac:dyDescent="0.25">
      <c r="A26" s="8"/>
      <c r="B26" s="8"/>
      <c r="C26" s="8">
        <v>111</v>
      </c>
      <c r="D26" s="8">
        <v>111</v>
      </c>
      <c r="E26" s="15"/>
      <c r="AO26">
        <v>111</v>
      </c>
      <c r="AP26">
        <v>111</v>
      </c>
      <c r="AQ26">
        <v>111</v>
      </c>
      <c r="AR26">
        <v>111</v>
      </c>
      <c r="AS26">
        <v>111</v>
      </c>
      <c r="AT26">
        <v>111</v>
      </c>
      <c r="AU26">
        <v>111</v>
      </c>
      <c r="AV26">
        <v>111</v>
      </c>
      <c r="AW26">
        <v>111</v>
      </c>
      <c r="AX26">
        <v>111</v>
      </c>
      <c r="AY26">
        <v>111</v>
      </c>
      <c r="AZ26">
        <v>111</v>
      </c>
      <c r="BA26">
        <v>111</v>
      </c>
      <c r="BB26">
        <v>111</v>
      </c>
      <c r="BC26">
        <v>111</v>
      </c>
      <c r="BD26">
        <v>111</v>
      </c>
      <c r="BE26">
        <v>111</v>
      </c>
      <c r="BF26">
        <v>111</v>
      </c>
      <c r="BG26">
        <v>111</v>
      </c>
      <c r="BH26">
        <v>111</v>
      </c>
      <c r="BI26">
        <v>111</v>
      </c>
      <c r="BJ26">
        <v>111</v>
      </c>
      <c r="BK26">
        <v>111</v>
      </c>
      <c r="BL26">
        <v>111</v>
      </c>
      <c r="BM26">
        <v>111</v>
      </c>
      <c r="BN26">
        <v>111</v>
      </c>
      <c r="BO26">
        <v>111</v>
      </c>
      <c r="BP26">
        <v>111</v>
      </c>
      <c r="BQ26">
        <v>111</v>
      </c>
      <c r="BR26">
        <v>111</v>
      </c>
      <c r="BS26">
        <v>111</v>
      </c>
      <c r="BT26">
        <v>111</v>
      </c>
      <c r="BU26">
        <v>111</v>
      </c>
      <c r="BV26">
        <v>111</v>
      </c>
      <c r="BW26">
        <v>111</v>
      </c>
      <c r="BX26">
        <v>111</v>
      </c>
    </row>
    <row r="27" spans="1:76" x14ac:dyDescent="0.25">
      <c r="A27" s="11"/>
      <c r="B27" s="11"/>
      <c r="C27" s="11">
        <v>112</v>
      </c>
      <c r="D27" s="11"/>
      <c r="E27" s="15"/>
      <c r="BC27">
        <v>112</v>
      </c>
      <c r="BD27">
        <v>112</v>
      </c>
      <c r="BE27">
        <v>112</v>
      </c>
      <c r="BF27">
        <v>112</v>
      </c>
    </row>
    <row r="28" spans="1:76" x14ac:dyDescent="0.25">
      <c r="A28" s="8"/>
      <c r="B28" s="8">
        <v>139</v>
      </c>
      <c r="C28" s="8"/>
      <c r="D28" s="8"/>
      <c r="E28" s="15"/>
      <c r="AK28">
        <v>139</v>
      </c>
      <c r="AL28">
        <v>139</v>
      </c>
      <c r="AM28">
        <v>139</v>
      </c>
      <c r="AN28">
        <v>139</v>
      </c>
    </row>
    <row r="29" spans="1:76" x14ac:dyDescent="0.25">
      <c r="A29" s="11">
        <v>155</v>
      </c>
      <c r="B29" s="11">
        <v>155</v>
      </c>
      <c r="C29" s="11">
        <v>155</v>
      </c>
      <c r="D29" s="11">
        <v>155</v>
      </c>
      <c r="E29" s="15">
        <v>155</v>
      </c>
      <c r="F29">
        <v>155</v>
      </c>
      <c r="G29">
        <v>155</v>
      </c>
      <c r="H29">
        <v>155</v>
      </c>
      <c r="I29">
        <v>155</v>
      </c>
      <c r="J29">
        <v>155</v>
      </c>
      <c r="K29">
        <v>155</v>
      </c>
      <c r="L29">
        <v>155</v>
      </c>
      <c r="M29">
        <v>155</v>
      </c>
      <c r="N29">
        <v>155</v>
      </c>
      <c r="O29">
        <v>155</v>
      </c>
      <c r="P29">
        <v>155</v>
      </c>
      <c r="Q29">
        <v>155</v>
      </c>
      <c r="R29">
        <v>155</v>
      </c>
      <c r="S29">
        <v>155</v>
      </c>
      <c r="T29">
        <v>155</v>
      </c>
      <c r="U29">
        <v>155</v>
      </c>
      <c r="V29">
        <v>155</v>
      </c>
      <c r="W29">
        <v>155</v>
      </c>
      <c r="X29">
        <v>155</v>
      </c>
      <c r="Y29">
        <v>155</v>
      </c>
      <c r="Z29">
        <v>155</v>
      </c>
      <c r="AA29">
        <v>155</v>
      </c>
      <c r="AB29">
        <v>155</v>
      </c>
      <c r="AC29">
        <v>155</v>
      </c>
      <c r="AD29">
        <v>155</v>
      </c>
      <c r="AE29">
        <v>155</v>
      </c>
      <c r="AF29">
        <v>155</v>
      </c>
      <c r="AG29">
        <v>155</v>
      </c>
      <c r="AH29">
        <v>155</v>
      </c>
      <c r="AI29">
        <v>155</v>
      </c>
      <c r="AJ29">
        <v>155</v>
      </c>
      <c r="AK29">
        <v>155</v>
      </c>
      <c r="AL29">
        <v>155</v>
      </c>
      <c r="AM29">
        <v>155</v>
      </c>
      <c r="AN29">
        <v>155</v>
      </c>
      <c r="AO29">
        <v>155</v>
      </c>
      <c r="AP29">
        <v>155</v>
      </c>
      <c r="AQ29">
        <v>155</v>
      </c>
      <c r="AR29">
        <v>155</v>
      </c>
      <c r="AS29">
        <v>155</v>
      </c>
      <c r="AT29">
        <v>155</v>
      </c>
      <c r="AU29">
        <v>155</v>
      </c>
      <c r="AV29">
        <v>155</v>
      </c>
      <c r="AW29">
        <v>155</v>
      </c>
      <c r="AX29">
        <v>155</v>
      </c>
      <c r="AY29">
        <v>155</v>
      </c>
      <c r="AZ29">
        <v>155</v>
      </c>
      <c r="BA29">
        <v>155</v>
      </c>
      <c r="BB29">
        <v>155</v>
      </c>
      <c r="BC29">
        <v>155</v>
      </c>
      <c r="BD29">
        <v>155</v>
      </c>
      <c r="BE29">
        <v>155</v>
      </c>
      <c r="BF29">
        <v>155</v>
      </c>
      <c r="BG29">
        <v>155</v>
      </c>
      <c r="BH29">
        <v>155</v>
      </c>
      <c r="BI29">
        <v>155</v>
      </c>
      <c r="BJ29">
        <v>155</v>
      </c>
      <c r="BK29">
        <v>155</v>
      </c>
      <c r="BL29">
        <v>155</v>
      </c>
      <c r="BM29">
        <v>155</v>
      </c>
      <c r="BN29">
        <v>155</v>
      </c>
      <c r="BO29">
        <v>155</v>
      </c>
      <c r="BP29">
        <v>155</v>
      </c>
      <c r="BQ29">
        <v>155</v>
      </c>
      <c r="BR29">
        <v>155</v>
      </c>
      <c r="BS29">
        <v>155</v>
      </c>
      <c r="BT29">
        <v>155</v>
      </c>
      <c r="BU29">
        <v>155</v>
      </c>
      <c r="BV29">
        <v>155</v>
      </c>
      <c r="BW29">
        <v>155</v>
      </c>
      <c r="BX29">
        <v>155</v>
      </c>
    </row>
    <row r="30" spans="1:76" x14ac:dyDescent="0.25">
      <c r="A30" s="8">
        <v>156</v>
      </c>
      <c r="B30" s="8"/>
      <c r="C30" s="8"/>
      <c r="D30" s="8">
        <v>156</v>
      </c>
      <c r="E30" s="15">
        <v>156</v>
      </c>
      <c r="F30">
        <v>156</v>
      </c>
      <c r="G30">
        <v>156</v>
      </c>
      <c r="H30">
        <v>156</v>
      </c>
      <c r="I30">
        <v>156</v>
      </c>
      <c r="J30">
        <v>156</v>
      </c>
      <c r="K30">
        <v>156</v>
      </c>
      <c r="L30">
        <v>156</v>
      </c>
      <c r="M30">
        <v>156</v>
      </c>
      <c r="N30">
        <v>156</v>
      </c>
      <c r="O30">
        <v>156</v>
      </c>
      <c r="P30">
        <v>156</v>
      </c>
      <c r="Q30">
        <v>156</v>
      </c>
      <c r="R30">
        <v>156</v>
      </c>
      <c r="S30">
        <v>156</v>
      </c>
      <c r="T30">
        <v>156</v>
      </c>
      <c r="U30">
        <v>156</v>
      </c>
      <c r="V30">
        <v>156</v>
      </c>
      <c r="BG30">
        <v>156</v>
      </c>
      <c r="BH30">
        <v>156</v>
      </c>
      <c r="BI30">
        <v>156</v>
      </c>
      <c r="BJ30">
        <v>156</v>
      </c>
      <c r="BK30">
        <v>156</v>
      </c>
      <c r="BL30">
        <v>156</v>
      </c>
      <c r="BM30">
        <v>156</v>
      </c>
      <c r="BN30">
        <v>156</v>
      </c>
      <c r="BO30">
        <v>156</v>
      </c>
      <c r="BP30">
        <v>156</v>
      </c>
      <c r="BQ30">
        <v>156</v>
      </c>
      <c r="BR30">
        <v>156</v>
      </c>
      <c r="BS30">
        <v>156</v>
      </c>
      <c r="BT30">
        <v>156</v>
      </c>
      <c r="BU30">
        <v>156</v>
      </c>
      <c r="BV30">
        <v>156</v>
      </c>
      <c r="BW30">
        <v>156</v>
      </c>
      <c r="BX30">
        <v>156</v>
      </c>
    </row>
    <row r="31" spans="1:76" x14ac:dyDescent="0.25">
      <c r="A31" s="11">
        <v>162</v>
      </c>
      <c r="B31" s="11">
        <v>162</v>
      </c>
      <c r="C31" s="11">
        <v>162</v>
      </c>
      <c r="D31" s="11">
        <v>162</v>
      </c>
      <c r="E31" s="15">
        <v>162</v>
      </c>
      <c r="F31">
        <v>162</v>
      </c>
      <c r="G31">
        <v>162</v>
      </c>
      <c r="H31">
        <v>162</v>
      </c>
      <c r="I31">
        <v>162</v>
      </c>
      <c r="J31">
        <v>162</v>
      </c>
      <c r="K31">
        <v>162</v>
      </c>
      <c r="L31">
        <v>162</v>
      </c>
      <c r="M31">
        <v>162</v>
      </c>
      <c r="N31">
        <v>162</v>
      </c>
      <c r="O31">
        <v>162</v>
      </c>
      <c r="P31">
        <v>162</v>
      </c>
      <c r="Q31">
        <v>162</v>
      </c>
      <c r="R31">
        <v>162</v>
      </c>
      <c r="S31">
        <v>162</v>
      </c>
      <c r="T31">
        <v>162</v>
      </c>
      <c r="U31">
        <v>162</v>
      </c>
      <c r="V31">
        <v>162</v>
      </c>
      <c r="W31">
        <v>162</v>
      </c>
      <c r="X31">
        <v>162</v>
      </c>
      <c r="Y31">
        <v>162</v>
      </c>
      <c r="Z31">
        <v>162</v>
      </c>
      <c r="AA31">
        <v>162</v>
      </c>
      <c r="AB31">
        <v>162</v>
      </c>
      <c r="AC31">
        <v>162</v>
      </c>
      <c r="AD31">
        <v>162</v>
      </c>
      <c r="AE31">
        <v>162</v>
      </c>
      <c r="AF31">
        <v>162</v>
      </c>
      <c r="AG31">
        <v>162</v>
      </c>
      <c r="AH31">
        <v>162</v>
      </c>
      <c r="AI31">
        <v>162</v>
      </c>
      <c r="AJ31">
        <v>162</v>
      </c>
      <c r="AK31">
        <v>162</v>
      </c>
      <c r="AL31">
        <v>162</v>
      </c>
      <c r="AM31">
        <v>162</v>
      </c>
      <c r="AN31">
        <v>162</v>
      </c>
      <c r="AO31">
        <v>162</v>
      </c>
      <c r="AP31">
        <v>162</v>
      </c>
      <c r="AQ31">
        <v>162</v>
      </c>
      <c r="AR31">
        <v>162</v>
      </c>
      <c r="AS31">
        <v>162</v>
      </c>
      <c r="AT31">
        <v>162</v>
      </c>
      <c r="AU31">
        <v>162</v>
      </c>
      <c r="AV31">
        <v>162</v>
      </c>
      <c r="AW31">
        <v>162</v>
      </c>
      <c r="AX31">
        <v>162</v>
      </c>
      <c r="AY31">
        <v>162</v>
      </c>
      <c r="AZ31">
        <v>162</v>
      </c>
      <c r="BA31">
        <v>162</v>
      </c>
      <c r="BB31">
        <v>162</v>
      </c>
      <c r="BC31">
        <v>162</v>
      </c>
      <c r="BD31">
        <v>162</v>
      </c>
      <c r="BE31">
        <v>162</v>
      </c>
      <c r="BF31">
        <v>162</v>
      </c>
      <c r="BG31">
        <v>162</v>
      </c>
      <c r="BH31">
        <v>162</v>
      </c>
      <c r="BI31">
        <v>162</v>
      </c>
      <c r="BJ31">
        <v>162</v>
      </c>
      <c r="BK31">
        <v>162</v>
      </c>
      <c r="BL31">
        <v>162</v>
      </c>
      <c r="BM31">
        <v>162</v>
      </c>
      <c r="BN31">
        <v>162</v>
      </c>
      <c r="BO31">
        <v>162</v>
      </c>
      <c r="BP31">
        <v>162</v>
      </c>
      <c r="BQ31">
        <v>162</v>
      </c>
      <c r="BR31">
        <v>162</v>
      </c>
      <c r="BS31">
        <v>162</v>
      </c>
      <c r="BT31">
        <v>162</v>
      </c>
      <c r="BU31">
        <v>162</v>
      </c>
      <c r="BV31">
        <v>162</v>
      </c>
      <c r="BW31">
        <v>162</v>
      </c>
      <c r="BX31">
        <v>162</v>
      </c>
    </row>
    <row r="32" spans="1:76" x14ac:dyDescent="0.25">
      <c r="A32" s="8">
        <v>163</v>
      </c>
      <c r="B32" s="8">
        <v>163</v>
      </c>
      <c r="C32" s="8">
        <v>163</v>
      </c>
      <c r="D32" s="8">
        <v>163</v>
      </c>
      <c r="E32" s="15">
        <v>163</v>
      </c>
      <c r="F32">
        <v>163</v>
      </c>
      <c r="G32">
        <v>163</v>
      </c>
      <c r="H32">
        <v>163</v>
      </c>
      <c r="I32">
        <v>163</v>
      </c>
      <c r="J32">
        <v>163</v>
      </c>
      <c r="K32">
        <v>163</v>
      </c>
      <c r="L32">
        <v>163</v>
      </c>
      <c r="M32">
        <v>163</v>
      </c>
      <c r="N32">
        <v>163</v>
      </c>
      <c r="O32">
        <v>163</v>
      </c>
      <c r="P32">
        <v>163</v>
      </c>
      <c r="Q32">
        <v>163</v>
      </c>
      <c r="R32">
        <v>163</v>
      </c>
      <c r="S32">
        <v>163</v>
      </c>
      <c r="T32">
        <v>163</v>
      </c>
      <c r="U32">
        <v>163</v>
      </c>
      <c r="V32">
        <v>163</v>
      </c>
      <c r="W32">
        <v>163</v>
      </c>
      <c r="X32">
        <v>163</v>
      </c>
      <c r="Y32">
        <v>163</v>
      </c>
      <c r="Z32">
        <v>163</v>
      </c>
      <c r="AA32">
        <v>163</v>
      </c>
      <c r="AB32">
        <v>163</v>
      </c>
      <c r="AC32">
        <v>163</v>
      </c>
      <c r="AD32">
        <v>163</v>
      </c>
      <c r="AE32">
        <v>163</v>
      </c>
      <c r="AF32">
        <v>163</v>
      </c>
      <c r="AG32">
        <v>163</v>
      </c>
      <c r="AH32">
        <v>163</v>
      </c>
      <c r="AI32">
        <v>163</v>
      </c>
      <c r="AJ32">
        <v>163</v>
      </c>
      <c r="AK32">
        <v>163</v>
      </c>
      <c r="AL32">
        <v>163</v>
      </c>
      <c r="AM32">
        <v>163</v>
      </c>
      <c r="AN32">
        <v>163</v>
      </c>
      <c r="AO32">
        <v>163</v>
      </c>
      <c r="AP32">
        <v>163</v>
      </c>
      <c r="AQ32">
        <v>163</v>
      </c>
      <c r="AR32">
        <v>163</v>
      </c>
      <c r="AS32">
        <v>163</v>
      </c>
      <c r="AT32">
        <v>163</v>
      </c>
      <c r="AU32">
        <v>163</v>
      </c>
      <c r="AV32">
        <v>163</v>
      </c>
      <c r="AW32">
        <v>163</v>
      </c>
      <c r="AX32">
        <v>163</v>
      </c>
      <c r="AY32">
        <v>163</v>
      </c>
      <c r="AZ32">
        <v>163</v>
      </c>
      <c r="BA32">
        <v>163</v>
      </c>
      <c r="BB32">
        <v>163</v>
      </c>
      <c r="BC32">
        <v>163</v>
      </c>
      <c r="BD32">
        <v>163</v>
      </c>
      <c r="BE32">
        <v>163</v>
      </c>
      <c r="BF32">
        <v>163</v>
      </c>
      <c r="BG32">
        <v>163</v>
      </c>
      <c r="BH32">
        <v>163</v>
      </c>
      <c r="BI32">
        <v>163</v>
      </c>
      <c r="BJ32">
        <v>163</v>
      </c>
      <c r="BK32">
        <v>163</v>
      </c>
      <c r="BL32">
        <v>163</v>
      </c>
      <c r="BM32">
        <v>163</v>
      </c>
      <c r="BN32">
        <v>163</v>
      </c>
      <c r="BO32">
        <v>163</v>
      </c>
      <c r="BP32">
        <v>163</v>
      </c>
      <c r="BQ32">
        <v>163</v>
      </c>
      <c r="BR32">
        <v>163</v>
      </c>
      <c r="BS32">
        <v>163</v>
      </c>
      <c r="BT32">
        <v>163</v>
      </c>
      <c r="BU32">
        <v>163</v>
      </c>
      <c r="BV32">
        <v>163</v>
      </c>
      <c r="BW32">
        <v>163</v>
      </c>
      <c r="BX32">
        <v>163</v>
      </c>
    </row>
    <row r="33" spans="1:76" x14ac:dyDescent="0.25">
      <c r="A33" s="11">
        <v>166</v>
      </c>
      <c r="B33" s="11">
        <v>166</v>
      </c>
      <c r="C33" s="11">
        <v>166</v>
      </c>
      <c r="D33" s="11">
        <v>166</v>
      </c>
      <c r="E33" s="15">
        <v>166</v>
      </c>
      <c r="F33">
        <v>166</v>
      </c>
      <c r="G33">
        <v>166</v>
      </c>
      <c r="H33">
        <v>166</v>
      </c>
      <c r="I33">
        <v>166</v>
      </c>
      <c r="J33">
        <v>166</v>
      </c>
      <c r="K33">
        <v>166</v>
      </c>
      <c r="L33">
        <v>166</v>
      </c>
      <c r="M33">
        <v>166</v>
      </c>
      <c r="N33">
        <v>166</v>
      </c>
      <c r="O33">
        <v>166</v>
      </c>
      <c r="P33">
        <v>166</v>
      </c>
      <c r="Q33">
        <v>166</v>
      </c>
      <c r="R33">
        <v>166</v>
      </c>
      <c r="S33">
        <v>166</v>
      </c>
      <c r="T33">
        <v>166</v>
      </c>
      <c r="U33">
        <v>166</v>
      </c>
      <c r="V33">
        <v>166</v>
      </c>
      <c r="W33">
        <v>166</v>
      </c>
      <c r="X33">
        <v>166</v>
      </c>
      <c r="Y33">
        <v>166</v>
      </c>
      <c r="Z33">
        <v>166</v>
      </c>
      <c r="AA33">
        <v>166</v>
      </c>
      <c r="AB33">
        <v>166</v>
      </c>
      <c r="AC33">
        <v>166</v>
      </c>
      <c r="AD33">
        <v>166</v>
      </c>
      <c r="AE33">
        <v>166</v>
      </c>
      <c r="AF33">
        <v>166</v>
      </c>
      <c r="AG33">
        <v>166</v>
      </c>
      <c r="AH33">
        <v>166</v>
      </c>
      <c r="AI33">
        <v>166</v>
      </c>
      <c r="AJ33">
        <v>166</v>
      </c>
      <c r="AK33">
        <v>166</v>
      </c>
      <c r="AL33">
        <v>166</v>
      </c>
      <c r="AM33">
        <v>166</v>
      </c>
      <c r="AN33">
        <v>166</v>
      </c>
      <c r="AO33">
        <v>166</v>
      </c>
      <c r="AP33">
        <v>166</v>
      </c>
      <c r="AQ33">
        <v>166</v>
      </c>
      <c r="AR33">
        <v>166</v>
      </c>
      <c r="AS33">
        <v>166</v>
      </c>
      <c r="AT33">
        <v>166</v>
      </c>
      <c r="AU33">
        <v>166</v>
      </c>
      <c r="AV33">
        <v>166</v>
      </c>
      <c r="AW33">
        <v>166</v>
      </c>
      <c r="AX33">
        <v>166</v>
      </c>
      <c r="AY33">
        <v>166</v>
      </c>
      <c r="AZ33">
        <v>166</v>
      </c>
      <c r="BA33">
        <v>166</v>
      </c>
      <c r="BB33">
        <v>166</v>
      </c>
      <c r="BC33">
        <v>166</v>
      </c>
      <c r="BD33">
        <v>166</v>
      </c>
      <c r="BE33">
        <v>166</v>
      </c>
      <c r="BF33">
        <v>166</v>
      </c>
      <c r="BG33">
        <v>166</v>
      </c>
      <c r="BH33">
        <v>166</v>
      </c>
      <c r="BI33">
        <v>166</v>
      </c>
      <c r="BJ33">
        <v>166</v>
      </c>
      <c r="BK33">
        <v>166</v>
      </c>
      <c r="BL33">
        <v>166</v>
      </c>
      <c r="BM33">
        <v>166</v>
      </c>
      <c r="BN33">
        <v>166</v>
      </c>
      <c r="BO33">
        <v>166</v>
      </c>
      <c r="BP33">
        <v>166</v>
      </c>
      <c r="BQ33">
        <v>166</v>
      </c>
      <c r="BR33">
        <v>166</v>
      </c>
      <c r="BS33">
        <v>166</v>
      </c>
      <c r="BT33">
        <v>166</v>
      </c>
      <c r="BU33">
        <v>166</v>
      </c>
      <c r="BV33">
        <v>166</v>
      </c>
      <c r="BW33">
        <v>166</v>
      </c>
      <c r="BX33">
        <v>166</v>
      </c>
    </row>
    <row r="34" spans="1:76" x14ac:dyDescent="0.25">
      <c r="A34" s="8">
        <v>167</v>
      </c>
      <c r="B34" s="8">
        <v>167</v>
      </c>
      <c r="C34" s="8"/>
      <c r="D34" s="8"/>
      <c r="E34" s="15"/>
    </row>
    <row r="35" spans="1:76" x14ac:dyDescent="0.25">
      <c r="A35" s="15"/>
      <c r="B35" s="15"/>
      <c r="C35" s="15" t="s">
        <v>101</v>
      </c>
      <c r="D35" s="15" t="s">
        <v>102</v>
      </c>
      <c r="E35" s="16">
        <f>SUBTOTAL(102,Tabla13[Columna5])</f>
        <v>10</v>
      </c>
      <c r="F35" s="16">
        <f>SUBTOTAL(102,Tabla13[Columna6])</f>
        <v>10</v>
      </c>
      <c r="G35" s="16">
        <f>SUBTOTAL(102,Tabla13[Columna7])</f>
        <v>9</v>
      </c>
      <c r="H35" s="16">
        <f>SUBTOTAL(102,Tabla13[Columna8])</f>
        <v>9</v>
      </c>
      <c r="I35" s="16">
        <f>SUBTOTAL(102,Tabla13[Columna9])</f>
        <v>9</v>
      </c>
      <c r="J35" s="16">
        <f>SUBTOTAL(102,Tabla13[Columna10])</f>
        <v>9</v>
      </c>
      <c r="K35" s="16">
        <f>SUBTOTAL(102,Tabla13[Columna11])</f>
        <v>10</v>
      </c>
      <c r="L35" s="16">
        <f>SUBTOTAL(102,Tabla13[Columna12])</f>
        <v>10</v>
      </c>
      <c r="M35" s="16">
        <f>SUBTOTAL(102,Tabla13[Columna13])</f>
        <v>9</v>
      </c>
      <c r="N35" s="16">
        <f>SUBTOTAL(102,Tabla13[Columna14])</f>
        <v>9</v>
      </c>
      <c r="O35" s="16">
        <f>SUBTOTAL(102,Tabla13[Columna15])</f>
        <v>9</v>
      </c>
      <c r="P35" s="16">
        <f>SUBTOTAL(102,Tabla13[Columna16])</f>
        <v>9</v>
      </c>
      <c r="Q35" s="16">
        <f>SUBTOTAL(102,Tabla13[Columna17])</f>
        <v>10</v>
      </c>
      <c r="R35" s="16">
        <f>SUBTOTAL(102,Tabla13[Columna18])</f>
        <v>10</v>
      </c>
      <c r="S35" s="16">
        <f>SUBTOTAL(102,Tabla13[Columna19])</f>
        <v>9</v>
      </c>
      <c r="T35" s="16">
        <f>SUBTOTAL(102,Tabla13[Columna20])</f>
        <v>9</v>
      </c>
      <c r="U35" s="16">
        <f>SUBTOTAL(102,Tabla13[Columna21])</f>
        <v>9</v>
      </c>
      <c r="V35" s="16">
        <f>SUBTOTAL(102,Tabla13[Columna22])</f>
        <v>9</v>
      </c>
      <c r="W35" s="16">
        <f>SUBTOTAL(102,Tabla13[Columna23])</f>
        <v>10</v>
      </c>
      <c r="X35" s="16">
        <f>SUBTOTAL(102,Tabla13[Columna24])</f>
        <v>10</v>
      </c>
      <c r="Y35" s="16">
        <f>SUBTOTAL(102,Tabla13[Columna25])</f>
        <v>9</v>
      </c>
      <c r="Z35" s="16">
        <f>SUBTOTAL(102,Tabla13[Columna26])</f>
        <v>9</v>
      </c>
      <c r="AA35" s="16">
        <f>SUBTOTAL(102,Tabla13[Columna27])</f>
        <v>9</v>
      </c>
      <c r="AB35" s="16">
        <f>SUBTOTAL(102,Tabla13[Columna28])</f>
        <v>9</v>
      </c>
      <c r="AC35" s="16">
        <f>SUBTOTAL(102,Tabla13[Columna29])</f>
        <v>10</v>
      </c>
      <c r="AD35" s="16">
        <f>SUBTOTAL(102,Tabla13[Columna30])</f>
        <v>10</v>
      </c>
      <c r="AE35" s="16">
        <f>SUBTOTAL(102,Tabla13[Columna31])</f>
        <v>9</v>
      </c>
      <c r="AF35" s="16">
        <f>SUBTOTAL(102,Tabla13[Columna32])</f>
        <v>9</v>
      </c>
      <c r="AG35" s="16">
        <f>SUBTOTAL(102,Tabla13[Columna33])</f>
        <v>9</v>
      </c>
      <c r="AH35" s="16">
        <f>SUBTOTAL(102,Tabla13[Columna34])</f>
        <v>10</v>
      </c>
      <c r="AI35" s="16">
        <f>SUBTOTAL(102,Tabla13[Columna35])</f>
        <v>10</v>
      </c>
      <c r="AJ35" s="16">
        <f>SUBTOTAL(102,Tabla13[Columna36])</f>
        <v>10</v>
      </c>
      <c r="AK35" s="16">
        <f>SUBTOTAL(102,Tabla13[Columna37])</f>
        <v>9</v>
      </c>
      <c r="AL35" s="16">
        <f>SUBTOTAL(102,Tabla13[Columna38])</f>
        <v>9</v>
      </c>
      <c r="AM35" s="16">
        <f>SUBTOTAL(102,Tabla13[Columna39])</f>
        <v>9</v>
      </c>
      <c r="AN35" s="16">
        <f>SUBTOTAL(102,Tabla13[Columna40])</f>
        <v>9</v>
      </c>
      <c r="AO35" s="16">
        <f>SUBTOTAL(102,Tabla13[Columna41])</f>
        <v>10</v>
      </c>
      <c r="AP35" s="16">
        <f>SUBTOTAL(102,Tabla13[Columna42])</f>
        <v>10</v>
      </c>
      <c r="AQ35" s="16">
        <f>SUBTOTAL(102,Tabla13[Columna43])</f>
        <v>9</v>
      </c>
      <c r="AR35" s="16">
        <f>SUBTOTAL(102,Tabla13[Columna44])</f>
        <v>9</v>
      </c>
      <c r="AS35" s="16">
        <f>SUBTOTAL(102,Tabla13[Columna45])</f>
        <v>9</v>
      </c>
      <c r="AT35" s="16">
        <f>SUBTOTAL(102,Tabla13[Columna46])</f>
        <v>9</v>
      </c>
      <c r="AU35" s="16">
        <f>SUBTOTAL(102,Tabla13[Columna47])</f>
        <v>10</v>
      </c>
      <c r="AV35" s="16">
        <f>SUBTOTAL(102,Tabla13[Columna48])</f>
        <v>10</v>
      </c>
      <c r="AW35" s="16">
        <f>SUBTOTAL(102,Tabla13[Columna49])</f>
        <v>9</v>
      </c>
      <c r="AX35" s="16">
        <f>SUBTOTAL(102,Tabla13[Columna50])</f>
        <v>9</v>
      </c>
      <c r="AY35" s="16">
        <f>SUBTOTAL(102,Tabla13[Columna51])</f>
        <v>9</v>
      </c>
      <c r="AZ35" s="16">
        <f>SUBTOTAL(102,Tabla13[Columna52])</f>
        <v>9</v>
      </c>
      <c r="BA35" s="16">
        <f>SUBTOTAL(102,Tabla13[Columna53])</f>
        <v>10</v>
      </c>
      <c r="BB35" s="16">
        <f>SUBTOTAL(102,Tabla13[Columna54])</f>
        <v>10</v>
      </c>
      <c r="BC35" s="16">
        <f>SUBTOTAL(102,Tabla13[Columna55])</f>
        <v>9</v>
      </c>
      <c r="BD35" s="16">
        <f>SUBTOTAL(102,Tabla13[Columna56])</f>
        <v>9</v>
      </c>
      <c r="BE35" s="16">
        <f>SUBTOTAL(102,Tabla13[Columna57])</f>
        <v>9</v>
      </c>
      <c r="BF35" s="16">
        <f>SUBTOTAL(102,Tabla13[Columna58])</f>
        <v>9</v>
      </c>
      <c r="BG35" s="16">
        <f>SUBTOTAL(102,Tabla13[Columna59])</f>
        <v>10</v>
      </c>
      <c r="BH35" s="16">
        <f>SUBTOTAL(102,Tabla13[Columna60])</f>
        <v>10</v>
      </c>
      <c r="BI35" s="16">
        <f>SUBTOTAL(102,Tabla13[Columna61])</f>
        <v>9</v>
      </c>
      <c r="BJ35" s="16">
        <f>SUBTOTAL(102,Tabla13[Columna62])</f>
        <v>9</v>
      </c>
      <c r="BK35" s="16">
        <f>SUBTOTAL(102,Tabla13[Columna63])</f>
        <v>9</v>
      </c>
      <c r="BL35" s="16">
        <f>SUBTOTAL(102,Tabla13[Columna64])</f>
        <v>9</v>
      </c>
      <c r="BM35" s="16">
        <f>SUBTOTAL(102,Tabla13[Columna65])</f>
        <v>10</v>
      </c>
      <c r="BN35" s="16">
        <f>SUBTOTAL(102,Tabla13[Columna66])</f>
        <v>10</v>
      </c>
      <c r="BO35" s="16">
        <f>SUBTOTAL(102,Tabla13[Columna67])</f>
        <v>9</v>
      </c>
      <c r="BP35" s="16">
        <f>SUBTOTAL(102,Tabla13[Columna68])</f>
        <v>9</v>
      </c>
      <c r="BQ35" s="16">
        <f>SUBTOTAL(102,Tabla13[Columna69])</f>
        <v>9</v>
      </c>
      <c r="BR35" s="16">
        <f>SUBTOTAL(102,Tabla13[Columna70])</f>
        <v>9</v>
      </c>
      <c r="BS35" s="16">
        <f>SUBTOTAL(102,Tabla13[Columna71])</f>
        <v>10</v>
      </c>
      <c r="BT35" s="16">
        <f>SUBTOTAL(102,Tabla13[Columna72])</f>
        <v>9</v>
      </c>
      <c r="BU35" s="16">
        <f>SUBTOTAL(102,Tabla13[Columna73])</f>
        <v>9</v>
      </c>
      <c r="BV35" s="16">
        <f>SUBTOTAL(102,Tabla13[Columna74])</f>
        <v>9</v>
      </c>
      <c r="BW35" s="16">
        <f>SUBTOTAL(102,Tabla13[Columna75])</f>
        <v>9</v>
      </c>
      <c r="BX35" s="16">
        <f>SUBTOTAL(102,Tabla13[Columna76])</f>
        <v>9</v>
      </c>
    </row>
  </sheetData>
  <conditionalFormatting sqref="C35">
    <cfRule type="duplicateValues" dxfId="84" priority="3"/>
  </conditionalFormatting>
  <conditionalFormatting sqref="A24:A25 A19:A22 A15:A16 A29:A34 A6:A11">
    <cfRule type="duplicateValues" dxfId="83" priority="1"/>
  </conditionalFormatting>
  <conditionalFormatting sqref="B14 C29:D29 B33:B34 B7:D7 D11 C33 B20:B23 D31">
    <cfRule type="duplicateValues" dxfId="82" priority="2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sin comprar a terceros</vt:lpstr>
      <vt:lpstr>costo de 2.5 a terceros</vt:lpstr>
      <vt:lpstr>costo de 3.0 a terceros</vt:lpstr>
      <vt:lpstr>costo de 3.5 a terceros</vt:lpstr>
      <vt:lpstr>abiertassin3</vt:lpstr>
      <vt:lpstr>abiertascon3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cima_acerE15</dc:creator>
  <cp:lastModifiedBy>cima_acerE15</cp:lastModifiedBy>
  <dcterms:created xsi:type="dcterms:W3CDTF">2023-01-24T06:30:45Z</dcterms:created>
  <dcterms:modified xsi:type="dcterms:W3CDTF">2023-02-14T10:40:43Z</dcterms:modified>
</cp:coreProperties>
</file>